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生活環境部\環境課\03◆環境係\■脱炭素推進係\041406事業　地球温暖化対策推進事業\15既存住宅省エネ化促進事業\02_丹波市：様式\"/>
    </mc:Choice>
  </mc:AlternateContent>
  <xr:revisionPtr revIDLastSave="0" documentId="13_ncr:1_{A462DAAB-8BE5-4783-A364-736F9C01C9CF}" xr6:coauthVersionLast="47" xr6:coauthVersionMax="47" xr10:uidLastSave="{00000000-0000-0000-0000-000000000000}"/>
  <bookViews>
    <workbookView xWindow="-110" yWindow="-110" windowWidth="19420" windowHeight="10300" xr2:uid="{9297B868-23DD-4016-8BF2-908110748D80}"/>
  </bookViews>
  <sheets>
    <sheet name="丹波市" sheetId="2" r:id="rId1"/>
    <sheet name="Sheet1" sheetId="5" r:id="rId2"/>
  </sheets>
  <definedNames>
    <definedName name="_xlnm.Print_Area" localSheetId="0">丹波市!$B$1:$L$69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J7" i="2"/>
  <c r="K60" i="2"/>
  <c r="G7" i="2"/>
  <c r="L7" i="2" s="1"/>
  <c r="K57" i="2" l="1"/>
  <c r="K58" i="2"/>
  <c r="K59" i="2"/>
  <c r="K64" i="2"/>
  <c r="K56" i="2"/>
  <c r="L51" i="2"/>
  <c r="K50" i="2"/>
  <c r="K49" i="2"/>
  <c r="K48" i="2"/>
  <c r="K47" i="2"/>
  <c r="L46" i="2"/>
  <c r="K45" i="2"/>
  <c r="K44" i="2"/>
  <c r="K43" i="2"/>
  <c r="K42" i="2"/>
  <c r="L41" i="2"/>
  <c r="K40" i="2"/>
  <c r="K39" i="2"/>
  <c r="K38" i="2"/>
  <c r="K37" i="2"/>
  <c r="L36" i="2"/>
  <c r="K35" i="2"/>
  <c r="K34" i="2"/>
  <c r="K33" i="2"/>
  <c r="K32" i="2"/>
  <c r="K31" i="2"/>
  <c r="K30" i="2"/>
  <c r="K29" i="2"/>
  <c r="K28" i="2"/>
  <c r="L27" i="2"/>
  <c r="K26" i="2"/>
  <c r="K25" i="2"/>
  <c r="K24" i="2"/>
  <c r="K23" i="2"/>
  <c r="K22" i="2"/>
  <c r="K21" i="2"/>
  <c r="L20" i="2"/>
  <c r="K19" i="2"/>
  <c r="K18" i="2"/>
  <c r="K17" i="2"/>
  <c r="K16" i="2"/>
  <c r="K15" i="2"/>
  <c r="K14" i="2"/>
  <c r="L65" i="2" l="1"/>
  <c r="K27" i="2"/>
  <c r="K51" i="2"/>
  <c r="K41" i="2"/>
  <c r="K36" i="2"/>
  <c r="K46" i="2"/>
  <c r="K20" i="2"/>
  <c r="L52" i="2" l="1"/>
  <c r="L66" i="2" s="1"/>
  <c r="K7" i="2" s="1"/>
</calcChain>
</file>

<file path=xl/sharedStrings.xml><?xml version="1.0" encoding="utf-8"?>
<sst xmlns="http://schemas.openxmlformats.org/spreadsheetml/2006/main" count="152" uniqueCount="72">
  <si>
    <t>申請者名</t>
    <rPh sb="0" eb="3">
      <t>シンセイシャ</t>
    </rPh>
    <rPh sb="3" eb="4">
      <t>メイ</t>
    </rPh>
    <phoneticPr fontId="4"/>
  </si>
  <si>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</si>
  <si>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補助率</t>
    <rPh sb="0" eb="3">
      <t>ホジョリツ</t>
    </rPh>
    <phoneticPr fontId="4"/>
  </si>
  <si>
    <t>補助対象経費×補助率（円）</t>
    <rPh sb="0" eb="2">
      <t>ホジョ</t>
    </rPh>
    <rPh sb="2" eb="4">
      <t>タイショウ</t>
    </rPh>
    <rPh sb="4" eb="6">
      <t>ケイヒ</t>
    </rPh>
    <rPh sb="7" eb="9">
      <t>ホジョ</t>
    </rPh>
    <rPh sb="9" eb="10">
      <t>リツ</t>
    </rPh>
    <phoneticPr fontId="4"/>
  </si>
  <si>
    <t>補助上限額（円）</t>
    <rPh sb="0" eb="2">
      <t>ホジョ</t>
    </rPh>
    <rPh sb="2" eb="4">
      <t>ジョウゲン</t>
    </rPh>
    <rPh sb="4" eb="5">
      <t>ガク</t>
    </rPh>
    <phoneticPr fontId="4"/>
  </si>
  <si>
    <t>Ａ．開口部や躯体等の断熱化に係る改修工事</t>
    <rPh sb="2" eb="5">
      <t>カイコウブ</t>
    </rPh>
    <rPh sb="6" eb="8">
      <t>クタイ</t>
    </rPh>
    <rPh sb="8" eb="9">
      <t>トウ</t>
    </rPh>
    <rPh sb="10" eb="12">
      <t>ダンネツ</t>
    </rPh>
    <rPh sb="12" eb="13">
      <t>カ</t>
    </rPh>
    <rPh sb="14" eb="15">
      <t>カカ</t>
    </rPh>
    <rPh sb="16" eb="18">
      <t>カイシュウ</t>
    </rPh>
    <rPh sb="18" eb="20">
      <t>コウジ</t>
    </rPh>
    <phoneticPr fontId="4"/>
  </si>
  <si>
    <t>補助対象工事</t>
    <rPh sb="0" eb="2">
      <t>ホジョ</t>
    </rPh>
    <rPh sb="2" eb="4">
      <t>タイショウ</t>
    </rPh>
    <rPh sb="4" eb="6">
      <t>コウジ</t>
    </rPh>
    <phoneticPr fontId="4"/>
  </si>
  <si>
    <t>実際の工事費（円）</t>
    <rPh sb="0" eb="2">
      <t>ジッサイ</t>
    </rPh>
    <rPh sb="3" eb="6">
      <t>コウジヒ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</si>
  <si>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</si>
  <si>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</si>
  <si>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基準</t>
    <rPh sb="0" eb="2">
      <t>キジュン</t>
    </rPh>
    <phoneticPr fontId="4"/>
  </si>
  <si>
    <t>規模等</t>
    <rPh sb="0" eb="2">
      <t>キボ</t>
    </rPh>
    <rPh sb="2" eb="3">
      <t>トウ</t>
    </rPh>
    <phoneticPr fontId="4"/>
  </si>
  <si>
    <t>断熱化に係る改修工事</t>
    <rPh sb="0" eb="2">
      <t>ダンネツ</t>
    </rPh>
    <rPh sb="2" eb="3">
      <t>カ</t>
    </rPh>
    <rPh sb="4" eb="5">
      <t>カカ</t>
    </rPh>
    <rPh sb="6" eb="8">
      <t>カイシュウ</t>
    </rPh>
    <rPh sb="8" eb="10">
      <t>コウジ</t>
    </rPh>
    <phoneticPr fontId="4"/>
  </si>
  <si>
    <r>
      <t xml:space="preserve">
開口部
</t>
    </r>
    <r>
      <rPr>
        <sz val="9"/>
        <color theme="1"/>
        <rFont val="BIZ UDPゴシック"/>
        <family val="3"/>
        <charset val="128"/>
      </rPr>
      <t xml:space="preserve">
※部分改修は２か所以上</t>
    </r>
    <rPh sb="2" eb="5">
      <t>カイコウブ</t>
    </rPh>
    <rPh sb="8" eb="10">
      <t>ブブン</t>
    </rPh>
    <rPh sb="10" eb="12">
      <t>カイシュウ</t>
    </rPh>
    <rPh sb="15" eb="18">
      <t>ショイジョウ</t>
    </rPh>
    <phoneticPr fontId="4"/>
  </si>
  <si>
    <t>窓</t>
    <rPh sb="0" eb="1">
      <t>マド</t>
    </rPh>
    <phoneticPr fontId="4"/>
  </si>
  <si>
    <t>ガラス交換</t>
    <rPh sb="3" eb="5">
      <t>コウカン</t>
    </rPh>
    <phoneticPr fontId="4"/>
  </si>
  <si>
    <t>1.4㎡以上</t>
    <rPh sb="4" eb="6">
      <t>イジョウ</t>
    </rPh>
    <phoneticPr fontId="4"/>
  </si>
  <si>
    <t>枚</t>
    <rPh sb="0" eb="1">
      <t>マイ</t>
    </rPh>
    <phoneticPr fontId="4"/>
  </si>
  <si>
    <t>0.8㎡以上1.4㎡未満</t>
    <rPh sb="4" eb="6">
      <t>イジョウ</t>
    </rPh>
    <rPh sb="10" eb="12">
      <t>ミマン</t>
    </rPh>
    <phoneticPr fontId="4"/>
  </si>
  <si>
    <t>0.1㎡以上0.8㎡未満</t>
    <rPh sb="4" eb="6">
      <t>イジョウ</t>
    </rPh>
    <rPh sb="10" eb="12">
      <t>ミマン</t>
    </rPh>
    <phoneticPr fontId="4"/>
  </si>
  <si>
    <t>合計</t>
    <rPh sb="0" eb="2">
      <t>ゴウケイ</t>
    </rPh>
    <phoneticPr fontId="4"/>
  </si>
  <si>
    <t>内窓設置
外窓交換</t>
    <rPh sb="0" eb="2">
      <t>ウチマド</t>
    </rPh>
    <rPh sb="2" eb="4">
      <t>セッチ</t>
    </rPh>
    <rPh sb="5" eb="6">
      <t>ソト</t>
    </rPh>
    <rPh sb="6" eb="7">
      <t>マド</t>
    </rPh>
    <rPh sb="7" eb="9">
      <t>コウカン</t>
    </rPh>
    <phoneticPr fontId="4"/>
  </si>
  <si>
    <t>2.8㎡以上</t>
    <rPh sb="4" eb="6">
      <t>イジョウ</t>
    </rPh>
    <phoneticPr fontId="4"/>
  </si>
  <si>
    <t>箇所</t>
    <rPh sb="0" eb="2">
      <t>カショ</t>
    </rPh>
    <phoneticPr fontId="4"/>
  </si>
  <si>
    <t>1.6㎡以上2.8㎡未満</t>
    <rPh sb="4" eb="6">
      <t>イジョウ</t>
    </rPh>
    <rPh sb="10" eb="12">
      <t>ミマン</t>
    </rPh>
    <phoneticPr fontId="4"/>
  </si>
  <si>
    <t>0.2㎡以上1.6㎡未満</t>
    <rPh sb="4" eb="6">
      <t>イジョウ</t>
    </rPh>
    <rPh sb="10" eb="12">
      <t>ミマン</t>
    </rPh>
    <phoneticPr fontId="4"/>
  </si>
  <si>
    <t>ドア</t>
    <phoneticPr fontId="4"/>
  </si>
  <si>
    <t>開戸</t>
    <rPh sb="0" eb="1">
      <t>ヒラ</t>
    </rPh>
    <rPh sb="1" eb="2">
      <t>ド</t>
    </rPh>
    <phoneticPr fontId="4"/>
  </si>
  <si>
    <t>1.8㎡以上</t>
    <rPh sb="4" eb="6">
      <t>イジョウ</t>
    </rPh>
    <phoneticPr fontId="4"/>
  </si>
  <si>
    <t>引戸</t>
    <rPh sb="0" eb="2">
      <t>ヒキド</t>
    </rPh>
    <phoneticPr fontId="4"/>
  </si>
  <si>
    <t>3.0㎡以上</t>
    <rPh sb="4" eb="6">
      <t>イジョウ</t>
    </rPh>
    <phoneticPr fontId="4"/>
  </si>
  <si>
    <t>1.0㎡以上1.8㎡未満</t>
    <rPh sb="4" eb="6">
      <t>イジョウ</t>
    </rPh>
    <rPh sb="10" eb="12">
      <t>ミマン</t>
    </rPh>
    <phoneticPr fontId="4"/>
  </si>
  <si>
    <t>1.0㎡以上3.0㎡未満</t>
    <rPh sb="4" eb="6">
      <t>イジョウ</t>
    </rPh>
    <rPh sb="10" eb="12">
      <t>ミマン</t>
    </rPh>
    <phoneticPr fontId="4"/>
  </si>
  <si>
    <t>躯体</t>
    <rPh sb="0" eb="2">
      <t>クタイ</t>
    </rPh>
    <phoneticPr fontId="4"/>
  </si>
  <si>
    <t>外壁</t>
    <rPh sb="0" eb="2">
      <t>ガイヘキ</t>
    </rPh>
    <phoneticPr fontId="4"/>
  </si>
  <si>
    <t>A-C</t>
    <phoneticPr fontId="4"/>
  </si>
  <si>
    <t>㎡</t>
    <phoneticPr fontId="4"/>
  </si>
  <si>
    <t>D-F</t>
    <phoneticPr fontId="4"/>
  </si>
  <si>
    <t>屋根
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</si>
  <si>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</si>
  <si>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Ｂ．設備の効率化に係る工事</t>
    <rPh sb="2" eb="4">
      <t>セツビ</t>
    </rPh>
    <rPh sb="5" eb="8">
      <t>コウリツカ</t>
    </rPh>
    <rPh sb="9" eb="10">
      <t>カカ</t>
    </rPh>
    <rPh sb="11" eb="13">
      <t>コウジ</t>
    </rPh>
    <phoneticPr fontId="4"/>
  </si>
  <si>
    <t>設備改修工事</t>
    <rPh sb="0" eb="2">
      <t>セツビ</t>
    </rPh>
    <rPh sb="2" eb="4">
      <t>カイシュウ</t>
    </rPh>
    <rPh sb="4" eb="6">
      <t>コウジ</t>
    </rPh>
    <phoneticPr fontId="4"/>
  </si>
  <si>
    <t>台</t>
    <rPh sb="0" eb="1">
      <t>ダイ</t>
    </rPh>
    <phoneticPr fontId="4"/>
  </si>
  <si>
    <t>事業の区分（該当するものにチェックを入れてください）</t>
    <rPh sb="0" eb="2">
      <t>ジギョウ</t>
    </rPh>
    <rPh sb="3" eb="5">
      <t>クブン</t>
    </rPh>
    <rPh sb="6" eb="8">
      <t>ガイトウ</t>
    </rPh>
    <rPh sb="18" eb="19">
      <t>イ</t>
    </rPh>
    <phoneticPr fontId="4"/>
  </si>
  <si>
    <t>　　　改修工事</t>
    <rPh sb="3" eb="5">
      <t>カイシュウ</t>
    </rPh>
    <rPh sb="5" eb="7">
      <t>コウジ</t>
    </rPh>
    <phoneticPr fontId="4"/>
  </si>
  <si>
    <t>補助上限
適用基準</t>
    <rPh sb="0" eb="2">
      <t>ホジョ</t>
    </rPh>
    <rPh sb="2" eb="4">
      <t>ジョウゲン</t>
    </rPh>
    <rPh sb="5" eb="7">
      <t>テキヨウ</t>
    </rPh>
    <rPh sb="7" eb="9">
      <t>キジュン</t>
    </rPh>
    <phoneticPr fontId="4"/>
  </si>
  <si>
    <r>
      <t>太陽熱利用システム</t>
    </r>
    <r>
      <rPr>
        <vertAlign val="superscript"/>
        <sz val="11"/>
        <color theme="1"/>
        <rFont val="BIZ UDPゴシック"/>
        <family val="3"/>
        <charset val="128"/>
      </rPr>
      <t>※1</t>
    </r>
    <rPh sb="0" eb="3">
      <t>タイヨウネツ</t>
    </rPh>
    <rPh sb="3" eb="5">
      <t>リヨウ</t>
    </rPh>
    <phoneticPr fontId="4"/>
  </si>
  <si>
    <r>
      <t>高断熱浴槽</t>
    </r>
    <r>
      <rPr>
        <vertAlign val="superscript"/>
        <sz val="11"/>
        <color theme="1"/>
        <rFont val="BIZ UDPゴシック"/>
        <family val="3"/>
        <charset val="128"/>
      </rPr>
      <t>※1</t>
    </r>
    <rPh sb="0" eb="3">
      <t>コウダンネツ</t>
    </rPh>
    <rPh sb="3" eb="5">
      <t>ヨクソウ</t>
    </rPh>
    <phoneticPr fontId="4"/>
  </si>
  <si>
    <t>※1　1戸あたり1台までを補助対象とします。</t>
    <rPh sb="4" eb="5">
      <t>コ</t>
    </rPh>
    <rPh sb="9" eb="10">
      <t>ダイ</t>
    </rPh>
    <rPh sb="13" eb="15">
      <t>ホジョ</t>
    </rPh>
    <rPh sb="15" eb="17">
      <t>タイショウ</t>
    </rPh>
    <phoneticPr fontId="4"/>
  </si>
  <si>
    <t>　　　全体改修
　　　部分改修</t>
    <rPh sb="3" eb="5">
      <t>ゼンタイ</t>
    </rPh>
    <rPh sb="5" eb="7">
      <t>カイシュウ</t>
    </rPh>
    <rPh sb="12" eb="14">
      <t>ブブン</t>
    </rPh>
    <rPh sb="14" eb="16">
      <t>カイシュウ</t>
    </rPh>
    <phoneticPr fontId="4"/>
  </si>
  <si>
    <t>掃除しやすい機能を有するもの</t>
    <rPh sb="0" eb="2">
      <t>ソウジ</t>
    </rPh>
    <rPh sb="6" eb="8">
      <t>キノウ</t>
    </rPh>
    <rPh sb="9" eb="10">
      <t>ユウ</t>
    </rPh>
    <phoneticPr fontId="3"/>
  </si>
  <si>
    <t>上記以外</t>
    <rPh sb="0" eb="2">
      <t>ジョウキ</t>
    </rPh>
    <rPh sb="2" eb="4">
      <t>イガイ</t>
    </rPh>
    <phoneticPr fontId="3"/>
  </si>
  <si>
    <t>台</t>
    <rPh sb="0" eb="1">
      <t>ダイ</t>
    </rPh>
    <phoneticPr fontId="3"/>
  </si>
  <si>
    <t>　　　　　　　部分を入力してください（他は自動計算です。）。</t>
    <rPh sb="7" eb="9">
      <t>ブブン</t>
    </rPh>
    <rPh sb="10" eb="12">
      <t>ニュウリョク</t>
    </rPh>
    <rPh sb="19" eb="20">
      <t>ホカ</t>
    </rPh>
    <rPh sb="21" eb="23">
      <t>ジドウ</t>
    </rPh>
    <rPh sb="23" eb="25">
      <t>ケイサン</t>
    </rPh>
    <phoneticPr fontId="4"/>
  </si>
  <si>
    <r>
      <t>高効率給湯器</t>
    </r>
    <r>
      <rPr>
        <vertAlign val="superscript"/>
        <sz val="11"/>
        <color theme="1"/>
        <rFont val="BIZ UDPゴシック"/>
        <family val="3"/>
        <charset val="128"/>
      </rPr>
      <t>※1</t>
    </r>
    <rPh sb="5" eb="6">
      <t>キ</t>
    </rPh>
    <phoneticPr fontId="4"/>
  </si>
  <si>
    <t>ヒートポンプ給湯器</t>
    <rPh sb="8" eb="9">
      <t>キ</t>
    </rPh>
    <phoneticPr fontId="4"/>
  </si>
  <si>
    <t>潜熱回収型ガス給湯器</t>
    <rPh sb="9" eb="10">
      <t>キ</t>
    </rPh>
    <phoneticPr fontId="3"/>
  </si>
  <si>
    <t>潜熱回収型石油給湯器</t>
    <rPh sb="9" eb="10">
      <t>キ</t>
    </rPh>
    <phoneticPr fontId="4"/>
  </si>
  <si>
    <t>※2　設置する台数分を補助対象とします。</t>
    <rPh sb="3" eb="5">
      <t>セッチ</t>
    </rPh>
    <rPh sb="7" eb="9">
      <t>ダイスウ</t>
    </rPh>
    <rPh sb="9" eb="10">
      <t>ブン</t>
    </rPh>
    <rPh sb="11" eb="13">
      <t>ホジョ</t>
    </rPh>
    <rPh sb="13" eb="15">
      <t>タイショウ</t>
    </rPh>
    <phoneticPr fontId="4"/>
  </si>
  <si>
    <r>
      <t>節水型トイレ</t>
    </r>
    <r>
      <rPr>
        <vertAlign val="superscript"/>
        <sz val="11"/>
        <color theme="1"/>
        <rFont val="BIZ UDPゴシック"/>
        <family val="3"/>
        <charset val="128"/>
      </rPr>
      <t>※2</t>
    </r>
    <rPh sb="0" eb="3">
      <t>セッスイガタ</t>
    </rPh>
    <phoneticPr fontId="3"/>
  </si>
  <si>
    <r>
      <t>節湯水栓</t>
    </r>
    <r>
      <rPr>
        <vertAlign val="superscript"/>
        <sz val="11"/>
        <color theme="1"/>
        <rFont val="BIZ UDPゴシック"/>
        <family val="3"/>
        <charset val="128"/>
      </rPr>
      <t>※2</t>
    </r>
    <rPh sb="0" eb="1">
      <t>セツ</t>
    </rPh>
    <rPh sb="1" eb="2">
      <t>ユ</t>
    </rPh>
    <rPh sb="2" eb="4">
      <t>スイセン</t>
    </rPh>
    <phoneticPr fontId="4"/>
  </si>
  <si>
    <t>電気ヒートポンプ・ガス瞬間式併用型給湯器</t>
    <rPh sb="0" eb="2">
      <t>デンキ</t>
    </rPh>
    <rPh sb="19" eb="20">
      <t>キ</t>
    </rPh>
    <phoneticPr fontId="4"/>
  </si>
  <si>
    <t>別紙２　　補助金額算定表</t>
    <rPh sb="0" eb="2">
      <t>ベッシ</t>
    </rPh>
    <rPh sb="5" eb="7">
      <t>ホジョ</t>
    </rPh>
    <rPh sb="7" eb="9">
      <t>キンガク</t>
    </rPh>
    <rPh sb="9" eb="11">
      <t>サンテイ</t>
    </rPh>
    <rPh sb="11" eb="12">
      <t>ヒョウ</t>
    </rPh>
    <phoneticPr fontId="4"/>
  </si>
  <si>
    <r>
      <rPr>
        <u/>
        <sz val="10"/>
        <color theme="1"/>
        <rFont val="BIZ UDPゴシック"/>
        <family val="3"/>
        <charset val="128"/>
      </rPr>
      <t>合計金額</t>
    </r>
    <r>
      <rPr>
        <sz val="10"/>
        <color theme="1"/>
        <rFont val="BIZ UDPゴシック"/>
        <family val="3"/>
        <charset val="128"/>
      </rPr>
      <t>を補助対象事業費として、別紙１に記入してください。</t>
    </r>
    <rPh sb="0" eb="2">
      <t>ゴウケイ</t>
    </rPh>
    <rPh sb="2" eb="4">
      <t>キンガク</t>
    </rPh>
    <rPh sb="5" eb="7">
      <t>ホジョ</t>
    </rPh>
    <rPh sb="7" eb="9">
      <t>タイショウ</t>
    </rPh>
    <rPh sb="9" eb="12">
      <t>ジギョウヒ</t>
    </rPh>
    <rPh sb="16" eb="18">
      <t>ベッシ</t>
    </rPh>
    <rPh sb="20" eb="22">
      <t>キニュウ</t>
    </rPh>
    <phoneticPr fontId="4"/>
  </si>
  <si>
    <r>
      <rPr>
        <u/>
        <sz val="10"/>
        <color theme="1"/>
        <rFont val="BIZ UDPゴシック"/>
        <family val="3"/>
        <charset val="128"/>
      </rPr>
      <t>低い方</t>
    </r>
    <r>
      <rPr>
        <sz val="10"/>
        <color theme="1"/>
        <rFont val="BIZ UDPゴシック"/>
        <family val="3"/>
        <charset val="128"/>
      </rPr>
      <t>を補助金額として、別紙１に記入してください。</t>
    </r>
    <rPh sb="0" eb="1">
      <t>ヒク</t>
    </rPh>
    <rPh sb="2" eb="3">
      <t>ホウ</t>
    </rPh>
    <rPh sb="4" eb="6">
      <t>ホジョ</t>
    </rPh>
    <rPh sb="6" eb="8">
      <t>キンガク</t>
    </rPh>
    <rPh sb="12" eb="14">
      <t>ベッシ</t>
    </rPh>
    <rPh sb="16" eb="18">
      <t>キニュウ</t>
    </rPh>
    <phoneticPr fontId="4"/>
  </si>
  <si>
    <t>①　数量</t>
    <rPh sb="2" eb="4">
      <t>スウリョウ</t>
    </rPh>
    <phoneticPr fontId="4"/>
  </si>
  <si>
    <t>②　上限額（円）</t>
    <rPh sb="2" eb="5">
      <t>ジョウゲンガク</t>
    </rPh>
    <phoneticPr fontId="4"/>
  </si>
  <si>
    <t>工事費（円）　①×②</t>
    <rPh sb="0" eb="3">
      <t>コウジヒ</t>
    </rPh>
    <phoneticPr fontId="4"/>
  </si>
  <si>
    <t>工事費（円）
①×②</t>
    <rPh sb="0" eb="3">
      <t>コウジヒ</t>
    </rPh>
    <phoneticPr fontId="4"/>
  </si>
  <si>
    <t>補助対象工事費の小計（１）　＝　工事種別ごとに　「上限額による工事費①×②」又は「実際の工事費」の低い方の合計</t>
    <rPh sb="0" eb="2">
      <t>ホジョ</t>
    </rPh>
    <rPh sb="2" eb="4">
      <t>タイショウ</t>
    </rPh>
    <rPh sb="4" eb="7">
      <t>コウジヒ</t>
    </rPh>
    <rPh sb="8" eb="10">
      <t>ショウケイ</t>
    </rPh>
    <rPh sb="16" eb="18">
      <t>コウジ</t>
    </rPh>
    <rPh sb="18" eb="20">
      <t>シュベツ</t>
    </rPh>
    <rPh sb="25" eb="28">
      <t>ジョウゲンガク</t>
    </rPh>
    <rPh sb="31" eb="34">
      <t>コウジヒ</t>
    </rPh>
    <rPh sb="38" eb="39">
      <t>マタ</t>
    </rPh>
    <rPh sb="41" eb="43">
      <t>ジッサイ</t>
    </rPh>
    <rPh sb="44" eb="47">
      <t>コウジヒ</t>
    </rPh>
    <rPh sb="49" eb="50">
      <t>ヒク</t>
    </rPh>
    <rPh sb="51" eb="52">
      <t>ホウ</t>
    </rPh>
    <rPh sb="53" eb="55">
      <t>ゴウケイ</t>
    </rPh>
    <phoneticPr fontId="4"/>
  </si>
  <si>
    <t>合計B　＝　設備種別ごとに　「上限額による工事費①×②」又は「実際の工事費」の低い方の合計</t>
    <rPh sb="0" eb="2">
      <t>ゴウケイ</t>
    </rPh>
    <rPh sb="6" eb="8">
      <t>セツビ</t>
    </rPh>
    <phoneticPr fontId="4"/>
  </si>
  <si>
    <t>補助対象工事費の小計（２）　＝　「合計B」と「小計(１）」のうち低い方の額</t>
    <rPh sb="0" eb="2">
      <t>ホジョ</t>
    </rPh>
    <rPh sb="2" eb="4">
      <t>タイショウ</t>
    </rPh>
    <rPh sb="4" eb="7">
      <t>コウジヒ</t>
    </rPh>
    <rPh sb="8" eb="10">
      <t>ショウケイ</t>
    </rPh>
    <rPh sb="17" eb="19">
      <t>ゴウケイ</t>
    </rPh>
    <rPh sb="23" eb="25">
      <t>ショウケイ</t>
    </rPh>
    <rPh sb="32" eb="33">
      <t>ヒク</t>
    </rPh>
    <rPh sb="34" eb="35">
      <t>ホウ</t>
    </rPh>
    <rPh sb="36" eb="37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</si>
</sst>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6337778862885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38" fontId="5" fillId="2" borderId="21" xfId="2" applyFont="1" applyFill="1" applyBorder="1" applyAlignment="1" applyProtection="1">
      <alignment vertical="center"/>
      <protection locked="0"/>
    </xf>
    <xf numFmtId="38" fontId="5" fillId="2" borderId="23" xfId="2" applyFont="1" applyFill="1" applyBorder="1" applyAlignment="1" applyProtection="1">
      <alignment vertical="center"/>
      <protection locked="0"/>
    </xf>
    <xf numFmtId="38" fontId="5" fillId="2" borderId="25" xfId="2" applyFont="1" applyFill="1" applyBorder="1" applyAlignment="1" applyProtection="1">
      <alignment vertical="center"/>
      <protection locked="0"/>
    </xf>
    <xf numFmtId="38" fontId="5" fillId="2" borderId="26" xfId="2" applyFont="1" applyFill="1" applyBorder="1" applyAlignment="1" applyProtection="1">
      <alignment vertical="center"/>
      <protection locked="0"/>
    </xf>
    <xf numFmtId="38" fontId="5" fillId="2" borderId="27" xfId="2" applyFont="1" applyFill="1" applyBorder="1" applyAlignment="1" applyProtection="1">
      <alignment vertical="center"/>
      <protection locked="0"/>
    </xf>
    <xf numFmtId="38" fontId="5" fillId="2" borderId="28" xfId="2" applyFont="1" applyFill="1" applyBorder="1" applyAlignment="1" applyProtection="1">
      <alignment vertical="center"/>
      <protection locked="0"/>
    </xf>
    <xf numFmtId="38" fontId="5" fillId="2" borderId="30" xfId="2" applyFont="1" applyFill="1" applyBorder="1" applyAlignment="1" applyProtection="1">
      <alignment vertical="center"/>
      <protection locked="0"/>
    </xf>
    <xf numFmtId="38" fontId="5" fillId="2" borderId="31" xfId="2" applyFont="1" applyFill="1" applyBorder="1" applyAlignment="1" applyProtection="1">
      <alignment vertical="center"/>
      <protection locked="0"/>
    </xf>
    <xf numFmtId="38" fontId="5" fillId="2" borderId="33" xfId="2" applyFont="1" applyFill="1" applyBorder="1" applyAlignment="1" applyProtection="1">
      <alignment vertical="center"/>
      <protection locked="0"/>
    </xf>
    <xf numFmtId="38" fontId="5" fillId="2" borderId="34" xfId="2" applyFont="1" applyFill="1" applyBorder="1" applyAlignment="1" applyProtection="1">
      <alignment vertical="center"/>
      <protection locked="0"/>
    </xf>
    <xf numFmtId="0" fontId="5" fillId="2" borderId="22" xfId="1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shrinkToFit="1"/>
    </xf>
    <xf numFmtId="38" fontId="5" fillId="0" borderId="0" xfId="2" applyFont="1" applyAlignment="1" applyProtection="1">
      <alignment vertical="center"/>
    </xf>
    <xf numFmtId="9" fontId="5" fillId="0" borderId="0" xfId="3" applyFont="1" applyAlignment="1" applyProtection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38" fontId="5" fillId="0" borderId="0" xfId="1" applyNumberFormat="1" applyFont="1" applyAlignment="1">
      <alignment horizontal="right" vertical="center"/>
    </xf>
    <xf numFmtId="9" fontId="5" fillId="0" borderId="0" xfId="1" applyNumberFormat="1" applyFont="1" applyAlignment="1">
      <alignment vertical="center"/>
    </xf>
    <xf numFmtId="38" fontId="5" fillId="0" borderId="0" xfId="2" applyFont="1" applyBorder="1" applyAlignment="1" applyProtection="1">
      <alignment vertical="center"/>
    </xf>
    <xf numFmtId="38" fontId="5" fillId="0" borderId="0" xfId="2" applyFont="1" applyBorder="1" applyAlignment="1" applyProtection="1">
      <alignment horizontal="right" vertical="center"/>
    </xf>
    <xf numFmtId="0" fontId="5" fillId="3" borderId="10" xfId="1" applyFont="1" applyFill="1" applyBorder="1" applyAlignment="1">
      <alignment vertical="center"/>
    </xf>
    <xf numFmtId="0" fontId="5" fillId="3" borderId="11" xfId="1" applyFont="1" applyFill="1" applyBorder="1" applyAlignment="1">
      <alignment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38" fontId="5" fillId="0" borderId="22" xfId="2" applyFont="1" applyBorder="1" applyAlignment="1" applyProtection="1">
      <alignment vertical="center"/>
    </xf>
    <xf numFmtId="0" fontId="5" fillId="0" borderId="25" xfId="1" applyFont="1" applyBorder="1" applyAlignment="1">
      <alignment vertical="center"/>
    </xf>
    <xf numFmtId="38" fontId="5" fillId="0" borderId="25" xfId="2" applyFont="1" applyBorder="1" applyAlignment="1" applyProtection="1">
      <alignment vertical="center"/>
    </xf>
    <xf numFmtId="0" fontId="5" fillId="0" borderId="27" xfId="1" applyFont="1" applyBorder="1" applyAlignment="1">
      <alignment vertical="center"/>
    </xf>
    <xf numFmtId="38" fontId="5" fillId="0" borderId="27" xfId="2" applyFont="1" applyBorder="1" applyAlignment="1" applyProtection="1">
      <alignment vertical="center"/>
    </xf>
    <xf numFmtId="0" fontId="5" fillId="0" borderId="30" xfId="1" applyFont="1" applyBorder="1" applyAlignment="1">
      <alignment vertical="center"/>
    </xf>
    <xf numFmtId="38" fontId="5" fillId="0" borderId="30" xfId="2" applyFont="1" applyBorder="1" applyAlignment="1" applyProtection="1">
      <alignment vertical="center"/>
    </xf>
    <xf numFmtId="0" fontId="5" fillId="0" borderId="33" xfId="1" applyFont="1" applyBorder="1" applyAlignment="1">
      <alignment vertical="center"/>
    </xf>
    <xf numFmtId="38" fontId="5" fillId="0" borderId="33" xfId="2" applyFont="1" applyBorder="1" applyAlignment="1" applyProtection="1">
      <alignment vertical="center"/>
    </xf>
    <xf numFmtId="38" fontId="5" fillId="0" borderId="39" xfId="2" applyFont="1" applyBorder="1" applyAlignment="1" applyProtection="1">
      <alignment vertical="center"/>
    </xf>
    <xf numFmtId="38" fontId="5" fillId="0" borderId="40" xfId="2" applyFont="1" applyFill="1" applyBorder="1" applyAlignment="1" applyProtection="1">
      <alignment vertical="center"/>
    </xf>
    <xf numFmtId="0" fontId="5" fillId="0" borderId="30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38" fontId="5" fillId="0" borderId="56" xfId="2" applyFont="1" applyBorder="1" applyAlignment="1" applyProtection="1">
      <alignment vertical="center"/>
    </xf>
    <xf numFmtId="38" fontId="5" fillId="0" borderId="57" xfId="2" applyFont="1" applyFill="1" applyBorder="1" applyAlignment="1" applyProtection="1">
      <alignment vertical="center"/>
    </xf>
    <xf numFmtId="38" fontId="5" fillId="0" borderId="58" xfId="2" applyFont="1" applyBorder="1" applyAlignment="1" applyProtection="1">
      <alignment vertical="center"/>
    </xf>
    <xf numFmtId="0" fontId="5" fillId="3" borderId="60" xfId="1" applyFont="1" applyFill="1" applyBorder="1" applyAlignment="1">
      <alignment horizontal="center" vertical="center"/>
    </xf>
    <xf numFmtId="0" fontId="5" fillId="3" borderId="60" xfId="1" applyFont="1" applyFill="1" applyBorder="1" applyAlignment="1">
      <alignment horizontal="center" vertical="center" shrinkToFit="1"/>
    </xf>
    <xf numFmtId="0" fontId="5" fillId="3" borderId="6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2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5" fillId="0" borderId="62" xfId="2" applyFont="1" applyBorder="1" applyAlignment="1" applyProtection="1">
      <alignment vertical="center"/>
    </xf>
    <xf numFmtId="0" fontId="5" fillId="2" borderId="21" xfId="1" applyFont="1" applyFill="1" applyBorder="1" applyAlignment="1" applyProtection="1">
      <alignment vertical="center"/>
      <protection locked="0"/>
    </xf>
    <xf numFmtId="38" fontId="5" fillId="0" borderId="21" xfId="2" applyFont="1" applyBorder="1" applyAlignment="1" applyProtection="1">
      <alignment vertical="center"/>
    </xf>
    <xf numFmtId="38" fontId="5" fillId="2" borderId="79" xfId="2" applyFont="1" applyFill="1" applyBorder="1" applyAlignment="1" applyProtection="1">
      <alignment vertical="center"/>
      <protection locked="0"/>
    </xf>
    <xf numFmtId="0" fontId="5" fillId="0" borderId="83" xfId="1" applyFont="1" applyBorder="1" applyAlignment="1">
      <alignment vertical="center"/>
    </xf>
    <xf numFmtId="0" fontId="5" fillId="0" borderId="83" xfId="1" applyFont="1" applyBorder="1" applyAlignment="1" applyProtection="1">
      <alignment vertical="center"/>
      <protection locked="0"/>
    </xf>
    <xf numFmtId="38" fontId="5" fillId="0" borderId="90" xfId="2" applyFont="1" applyBorder="1" applyAlignment="1" applyProtection="1">
      <alignment vertical="center"/>
    </xf>
    <xf numFmtId="0" fontId="5" fillId="5" borderId="21" xfId="1" applyFont="1" applyFill="1" applyBorder="1" applyAlignment="1" applyProtection="1">
      <alignment vertical="center"/>
      <protection locked="0"/>
    </xf>
    <xf numFmtId="0" fontId="5" fillId="5" borderId="25" xfId="1" applyFont="1" applyFill="1" applyBorder="1" applyAlignment="1" applyProtection="1">
      <alignment vertical="center"/>
      <protection locked="0"/>
    </xf>
    <xf numFmtId="0" fontId="5" fillId="5" borderId="33" xfId="1" applyFont="1" applyFill="1" applyBorder="1" applyAlignment="1" applyProtection="1">
      <alignment vertical="center"/>
      <protection locked="0"/>
    </xf>
    <xf numFmtId="0" fontId="5" fillId="5" borderId="25" xfId="0" applyFont="1" applyFill="1" applyBorder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5" fillId="0" borderId="84" xfId="1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9" xfId="1" applyFont="1" applyFill="1" applyBorder="1" applyAlignment="1">
      <alignment horizontal="center" vertical="center" shrinkToFit="1"/>
    </xf>
    <xf numFmtId="0" fontId="5" fillId="3" borderId="13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38" fontId="5" fillId="0" borderId="64" xfId="2" applyFont="1" applyFill="1" applyBorder="1" applyAlignment="1" applyProtection="1">
      <alignment horizontal="right" vertical="center"/>
    </xf>
    <xf numFmtId="38" fontId="5" fillId="0" borderId="67" xfId="2" applyFont="1" applyFill="1" applyBorder="1" applyAlignment="1" applyProtection="1">
      <alignment horizontal="right" vertical="center"/>
    </xf>
    <xf numFmtId="38" fontId="5" fillId="0" borderId="65" xfId="2" applyFont="1" applyBorder="1" applyAlignment="1" applyProtection="1">
      <alignment horizontal="right" vertical="center"/>
    </xf>
    <xf numFmtId="38" fontId="5" fillId="0" borderId="68" xfId="2" applyFont="1" applyBorder="1" applyAlignment="1" applyProtection="1">
      <alignment horizontal="right" vertical="center"/>
    </xf>
    <xf numFmtId="0" fontId="6" fillId="0" borderId="0" xfId="1" applyFont="1" applyAlignment="1">
      <alignment horizontal="left" vertical="center" wrapText="1"/>
    </xf>
    <xf numFmtId="9" fontId="5" fillId="0" borderId="63" xfId="1" applyNumberFormat="1" applyFont="1" applyBorder="1" applyAlignment="1">
      <alignment horizontal="right" vertical="center"/>
    </xf>
    <xf numFmtId="9" fontId="5" fillId="0" borderId="66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5" fillId="0" borderId="77" xfId="1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8" fontId="5" fillId="0" borderId="92" xfId="2" applyFont="1" applyFill="1" applyBorder="1" applyAlignment="1" applyProtection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0" borderId="69" xfId="1" applyFont="1" applyBorder="1" applyAlignment="1">
      <alignment horizontal="center" vertical="center" textRotation="255"/>
    </xf>
    <xf numFmtId="0" fontId="5" fillId="0" borderId="70" xfId="1" applyFont="1" applyBorder="1" applyAlignment="1">
      <alignment horizontal="center" vertical="center" textRotation="255"/>
    </xf>
    <xf numFmtId="0" fontId="5" fillId="0" borderId="1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0" fontId="5" fillId="0" borderId="37" xfId="1" applyFont="1" applyBorder="1" applyAlignment="1">
      <alignment horizontal="right" vertical="center"/>
    </xf>
    <xf numFmtId="0" fontId="5" fillId="0" borderId="38" xfId="1" applyFont="1" applyBorder="1" applyAlignment="1">
      <alignment horizontal="right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right" vertical="center"/>
    </xf>
    <xf numFmtId="0" fontId="7" fillId="0" borderId="83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74" xfId="1" applyFont="1" applyBorder="1" applyAlignment="1">
      <alignment horizontal="center" vertical="center" textRotation="255"/>
    </xf>
    <xf numFmtId="0" fontId="5" fillId="0" borderId="75" xfId="1" applyFont="1" applyBorder="1" applyAlignment="1">
      <alignment horizontal="center" vertical="center" textRotation="255"/>
    </xf>
    <xf numFmtId="0" fontId="5" fillId="0" borderId="76" xfId="1" applyFont="1" applyBorder="1" applyAlignment="1">
      <alignment horizontal="center" vertical="center" textRotation="255"/>
    </xf>
    <xf numFmtId="0" fontId="6" fillId="0" borderId="81" xfId="1" applyFont="1" applyBorder="1" applyAlignment="1">
      <alignment horizontal="center" vertical="center" wrapText="1"/>
    </xf>
    <xf numFmtId="0" fontId="6" fillId="0" borderId="82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38" fontId="5" fillId="2" borderId="28" xfId="2" applyFont="1" applyFill="1" applyBorder="1" applyAlignment="1" applyProtection="1">
      <alignment vertical="center"/>
      <protection locked="0"/>
    </xf>
    <xf numFmtId="0" fontId="0" fillId="0" borderId="91" xfId="0" applyBorder="1" applyProtection="1">
      <alignment vertical="center"/>
      <protection locked="0"/>
    </xf>
    <xf numFmtId="0" fontId="0" fillId="0" borderId="79" xfId="0" applyBorder="1" applyProtection="1">
      <alignment vertical="center"/>
      <protection locked="0"/>
    </xf>
    <xf numFmtId="0" fontId="5" fillId="0" borderId="53" xfId="1" applyFont="1" applyBorder="1" applyAlignment="1">
      <alignment horizontal="right" vertical="center"/>
    </xf>
    <xf numFmtId="0" fontId="5" fillId="0" borderId="54" xfId="1" applyFont="1" applyBorder="1" applyAlignment="1">
      <alignment horizontal="right" vertical="center"/>
    </xf>
    <xf numFmtId="0" fontId="5" fillId="0" borderId="55" xfId="1" applyFont="1" applyBorder="1" applyAlignment="1">
      <alignment horizontal="right" vertical="center"/>
    </xf>
    <xf numFmtId="0" fontId="5" fillId="0" borderId="71" xfId="1" applyFont="1" applyBorder="1" applyAlignment="1">
      <alignment horizontal="left" vertical="center"/>
    </xf>
    <xf numFmtId="0" fontId="5" fillId="0" borderId="72" xfId="1" applyFont="1" applyBorder="1" applyAlignment="1">
      <alignment horizontal="left" vertical="center"/>
    </xf>
    <xf numFmtId="0" fontId="5" fillId="3" borderId="59" xfId="1" applyFont="1" applyFill="1" applyBorder="1" applyAlignment="1">
      <alignment horizontal="center" vertical="center"/>
    </xf>
    <xf numFmtId="0" fontId="5" fillId="3" borderId="73" xfId="1" applyFont="1" applyFill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left" vertical="center"/>
    </xf>
    <xf numFmtId="0" fontId="5" fillId="0" borderId="49" xfId="1" applyFont="1" applyBorder="1" applyAlignment="1">
      <alignment horizontal="left" vertical="center"/>
    </xf>
    <xf numFmtId="0" fontId="5" fillId="0" borderId="53" xfId="1" applyFont="1" applyBorder="1" applyAlignment="1">
      <alignment horizontal="left" vertical="center"/>
    </xf>
    <xf numFmtId="0" fontId="5" fillId="0" borderId="54" xfId="1" applyFont="1" applyBorder="1" applyAlignment="1">
      <alignment horizontal="left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27" xfId="1" applyFont="1" applyBorder="1" applyAlignment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38" fontId="5" fillId="0" borderId="27" xfId="2" applyFont="1" applyBorder="1" applyAlignment="1" applyProtection="1">
      <alignment vertical="center"/>
    </xf>
  </cellXfs>
  <cellStyles count="4">
    <cellStyle name="パーセント 2" xfId="3" xr:uid="{6836B8AC-FE7C-42B3-AE61-2511D5B38FFB}"/>
    <cellStyle name="桁区切り 2" xfId="2" xr:uid="{A6076CD6-554A-4635-8626-A26B0D61B005}"/>
    <cellStyle name="標準" xfId="0" builtinId="0"/>
    <cellStyle name="標準 2" xfId="1" xr:uid="{8B88643B-C118-4C49-BBD9-102ECDF9C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219982</xdr:colOff>
      <xdr:row>1</xdr:row>
      <xdr:rowOff>48759</xdr:rowOff>
    </xdr:from>
    <xdr:to>
      <xdr:col>9</xdr:col>
      <xdr:colOff>641804</xdr:colOff>
      <xdr:row>1</xdr:row>
      <xdr:rowOff>252866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95420" y="215447"/>
          <a:ext cx="421822" cy="20410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</xdr:row>
          <xdr:rowOff>285750</xdr:rowOff>
        </xdr:from>
        <xdr:to>
          <xdr:col>1</xdr:col>
          <xdr:colOff>336550</xdr:colOff>
          <xdr:row>7</xdr:row>
          <xdr:rowOff>114300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101600</xdr:rowOff>
        </xdr:from>
        <xdr:to>
          <xdr:col>3</xdr:col>
          <xdr:colOff>368300</xdr:colOff>
          <xdr:row>6</xdr:row>
          <xdr:rowOff>336550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7</xdr:row>
          <xdr:rowOff>69850</xdr:rowOff>
        </xdr:from>
        <xdr:to>
          <xdr:col>3</xdr:col>
          <xdr:colOff>368300</xdr:colOff>
          <xdr:row>7</xdr:row>
          <xdr:rowOff>304800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38102</xdr:colOff>
      <xdr:row>8</xdr:row>
      <xdr:rowOff>66674</xdr:rowOff>
    </xdr:from>
    <xdr:to>
      <xdr:col>11</xdr:col>
      <xdr:colOff>1390654</xdr:colOff>
      <xdr:row>8</xdr:row>
      <xdr:rowOff>238125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9769477" y="781049"/>
          <a:ext cx="171451" cy="2781302"/>
        </a:xfrm>
        <a:prstGeom prst="leftBrace">
          <a:avLst>
            <a:gd name="adj1" fmla="val 45729"/>
            <a:gd name="adj2" fmla="val 49869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19051</xdr:colOff>
      <xdr:row>8</xdr:row>
      <xdr:rowOff>66674</xdr:rowOff>
    </xdr:from>
    <xdr:to>
      <xdr:col>8</xdr:col>
      <xdr:colOff>838203</xdr:colOff>
      <xdr:row>8</xdr:row>
      <xdr:rowOff>228599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6208714" y="1477961"/>
          <a:ext cx="161925" cy="1377952"/>
        </a:xfrm>
        <a:prstGeom prst="leftBrace">
          <a:avLst>
            <a:gd name="adj1" fmla="val 45729"/>
            <a:gd name="adj2" fmla="val 49869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3849-DD0C-4D95-A826-7290D9E94335}">
  <sheetPr>
    <pageSetUpPr fitToPage="1"/>
  </sheetPr>
  <dimension ref="B2:Q69"/>
  <sheetViews>
    <sheetView tabSelected="1" view="pageBreakPreview" zoomScale="80" zoomScaleNormal="85" zoomScaleSheetLayoutView="80" workbookViewId="0">
      <selection activeCell="D4" sqref="D4:F4"/>
    </sheetView>
  </sheetViews>
  <sheetFormatPr defaultColWidth="9" defaultRowHeight="13" x14ac:dyDescent="0.2"/>
  <cols>
    <col min="1" max="1" width="2.58203125" style="13" customWidth="1"/>
    <col min="2" max="2" width="6.5" style="13" customWidth="1"/>
    <col min="3" max="3" width="9.58203125" style="13" customWidth="1"/>
    <col min="4" max="4" width="6.58203125" style="13" customWidth="1"/>
    <col min="5" max="5" width="10.6640625" style="13" customWidth="1"/>
    <col min="6" max="6" width="12.6640625" style="13" customWidth="1"/>
    <col min="7" max="7" width="21.08203125" style="13" customWidth="1"/>
    <col min="8" max="8" width="11.5" style="13" customWidth="1"/>
    <col min="9" max="9" width="6.58203125" style="13" customWidth="1"/>
    <col min="10" max="12" width="17.58203125" style="13" customWidth="1"/>
    <col min="13" max="13" width="6.5" style="13" customWidth="1"/>
    <col min="14" max="14" width="4.08203125" style="13" customWidth="1"/>
    <col min="15" max="15" width="10.75" style="13" hidden="1" customWidth="1"/>
    <col min="16" max="16" width="12.58203125" style="13" hidden="1" customWidth="1"/>
    <col min="17" max="17" width="11.4140625" style="13" hidden="1" customWidth="1"/>
    <col min="18" max="19" width="9" style="13" customWidth="1"/>
    <col min="20" max="16384" width="9" style="13"/>
  </cols>
  <sheetData>
    <row r="2" spans="2:17" ht="22.5" customHeight="1" x14ac:dyDescent="0.2">
      <c r="B2" s="12" t="s">
        <v>62</v>
      </c>
      <c r="C2" s="12"/>
      <c r="J2" s="70" t="s">
        <v>53</v>
      </c>
      <c r="K2" s="71"/>
      <c r="L2" s="71"/>
    </row>
    <row r="3" spans="2:17" ht="7.5" customHeight="1" x14ac:dyDescent="0.2">
      <c r="C3" s="12"/>
    </row>
    <row r="4" spans="2:17" s="14" customFormat="1" ht="24.75" customHeight="1" x14ac:dyDescent="0.2">
      <c r="B4" s="90" t="s">
        <v>0</v>
      </c>
      <c r="C4" s="91"/>
      <c r="D4" s="92"/>
      <c r="E4" s="93"/>
      <c r="F4" s="94"/>
    </row>
    <row r="5" spans="2:17" s="14" customFormat="1" ht="8.25" customHeight="1" thickBot="1" x14ac:dyDescent="0.25"/>
    <row r="6" spans="2:17" s="14" customFormat="1" ht="22.5" customHeight="1" thickTop="1" thickBot="1" x14ac:dyDescent="0.25">
      <c r="B6" s="95" t="s">
        <v>43</v>
      </c>
      <c r="C6" s="96"/>
      <c r="D6" s="96"/>
      <c r="E6" s="96"/>
      <c r="F6" s="96"/>
      <c r="G6" s="96"/>
      <c r="H6" s="97" t="s">
        <v>1</v>
      </c>
      <c r="I6" s="98"/>
      <c r="J6" s="15" t="s">
        <v>2</v>
      </c>
      <c r="K6" s="17" t="s">
        <v>3</v>
      </c>
      <c r="L6" s="16" t="s">
        <v>4</v>
      </c>
    </row>
    <row r="7" spans="2:17" s="14" customFormat="1" ht="30.75" customHeight="1" x14ac:dyDescent="0.2">
      <c r="B7" s="99" t="s">
        <v>44</v>
      </c>
      <c r="C7" s="100"/>
      <c r="D7" s="103" t="s">
        <v>49</v>
      </c>
      <c r="E7" s="100"/>
      <c r="F7" s="104" t="s">
        <v>45</v>
      </c>
      <c r="G7" s="106" t="str">
        <f>IF(SUM(H14:H19,H21:H26,H28:H35,H37:H40,H42:H45,H47:H50)=0,"",IF(SUM(H14:H19,H21:H26,H28:H35)&lt;2,"",IF(SUM(H14:H16,H21:H23,H28:H31,H37:H38,H42:H43,H47:H48)&gt;0,P12,Q12)))</f>
        <v/>
      </c>
      <c r="H7" s="108">
        <f>L52+L66</f>
        <v>0</v>
      </c>
      <c r="I7" s="109"/>
      <c r="J7" s="88">
        <f>IF(G7="省エネ基準",P8,IF(G7="ZEH水準",Q8,0))</f>
        <v>0</v>
      </c>
      <c r="K7" s="83">
        <f>ROUNDDOWN(H7*J7,-3)</f>
        <v>0</v>
      </c>
      <c r="L7" s="85">
        <f>IF(G7="省エネ基準",P7,IF(G7="ZEH水準",Q7,0))</f>
        <v>0</v>
      </c>
      <c r="P7" s="18">
        <v>300000</v>
      </c>
      <c r="Q7" s="18">
        <v>700000</v>
      </c>
    </row>
    <row r="8" spans="2:17" s="14" customFormat="1" ht="30.75" customHeight="1" thickBot="1" x14ac:dyDescent="0.25">
      <c r="B8" s="101"/>
      <c r="C8" s="102"/>
      <c r="D8" s="102"/>
      <c r="E8" s="102"/>
      <c r="F8" s="105"/>
      <c r="G8" s="107"/>
      <c r="H8" s="110"/>
      <c r="I8" s="111"/>
      <c r="J8" s="89"/>
      <c r="K8" s="84"/>
      <c r="L8" s="86"/>
      <c r="P8" s="19">
        <v>0.4</v>
      </c>
      <c r="Q8" s="19">
        <v>0.8</v>
      </c>
    </row>
    <row r="9" spans="2:17" s="14" customFormat="1" ht="22.5" customHeight="1" x14ac:dyDescent="0.2">
      <c r="B9" s="20"/>
      <c r="C9" s="20"/>
      <c r="D9" s="20"/>
      <c r="E9" s="20"/>
      <c r="F9" s="21"/>
      <c r="H9" s="22"/>
      <c r="I9" s="21"/>
      <c r="J9" s="23"/>
      <c r="K9" s="24"/>
      <c r="L9" s="25"/>
      <c r="P9" s="18"/>
      <c r="Q9" s="18"/>
    </row>
    <row r="10" spans="2:17" s="14" customFormat="1" ht="33.75" customHeight="1" x14ac:dyDescent="0.2">
      <c r="H10" s="87" t="s">
        <v>63</v>
      </c>
      <c r="I10" s="87"/>
      <c r="J10" s="87"/>
      <c r="K10" s="87" t="s">
        <v>64</v>
      </c>
      <c r="L10" s="87"/>
    </row>
    <row r="11" spans="2:17" s="14" customFormat="1" ht="24" customHeight="1" thickBot="1" x14ac:dyDescent="0.25">
      <c r="B11" s="14" t="s">
        <v>5</v>
      </c>
    </row>
    <row r="12" spans="2:17" s="14" customFormat="1" ht="19.5" customHeight="1" x14ac:dyDescent="0.2">
      <c r="B12" s="112" t="s">
        <v>6</v>
      </c>
      <c r="C12" s="113"/>
      <c r="D12" s="113"/>
      <c r="E12" s="113"/>
      <c r="F12" s="26"/>
      <c r="G12" s="26"/>
      <c r="H12" s="26"/>
      <c r="I12" s="27"/>
      <c r="J12" s="116" t="s">
        <v>66</v>
      </c>
      <c r="K12" s="79" t="s">
        <v>68</v>
      </c>
      <c r="L12" s="81" t="s">
        <v>7</v>
      </c>
      <c r="P12" s="14" t="s">
        <v>8</v>
      </c>
      <c r="Q12" s="14" t="s">
        <v>9</v>
      </c>
    </row>
    <row r="13" spans="2:17" s="14" customFormat="1" ht="19.5" customHeight="1" thickBot="1" x14ac:dyDescent="0.25">
      <c r="B13" s="114"/>
      <c r="C13" s="115"/>
      <c r="D13" s="115"/>
      <c r="E13" s="115"/>
      <c r="F13" s="28" t="s">
        <v>10</v>
      </c>
      <c r="G13" s="29" t="s">
        <v>11</v>
      </c>
      <c r="H13" s="118" t="s">
        <v>65</v>
      </c>
      <c r="I13" s="119"/>
      <c r="J13" s="117"/>
      <c r="K13" s="80"/>
      <c r="L13" s="82"/>
    </row>
    <row r="14" spans="2:17" s="14" customFormat="1" ht="19.5" customHeight="1" x14ac:dyDescent="0.2">
      <c r="B14" s="120" t="s">
        <v>12</v>
      </c>
      <c r="C14" s="122" t="s">
        <v>13</v>
      </c>
      <c r="D14" s="125" t="s">
        <v>14</v>
      </c>
      <c r="E14" s="125" t="s">
        <v>15</v>
      </c>
      <c r="F14" s="125" t="s">
        <v>8</v>
      </c>
      <c r="G14" s="30" t="s">
        <v>16</v>
      </c>
      <c r="H14" s="1"/>
      <c r="I14" s="30" t="s">
        <v>17</v>
      </c>
      <c r="J14" s="31">
        <v>88000</v>
      </c>
      <c r="K14" s="31">
        <f t="shared" ref="K14:K19" si="0">H14*J14</f>
        <v>0</v>
      </c>
      <c r="L14" s="2"/>
      <c r="M14" s="18"/>
      <c r="N14" s="18"/>
      <c r="O14" s="18"/>
      <c r="P14" s="18"/>
      <c r="Q14" s="18"/>
    </row>
    <row r="15" spans="2:17" s="14" customFormat="1" ht="19.5" customHeight="1" x14ac:dyDescent="0.2">
      <c r="B15" s="121"/>
      <c r="C15" s="123"/>
      <c r="D15" s="123"/>
      <c r="E15" s="123"/>
      <c r="F15" s="123"/>
      <c r="G15" s="32" t="s">
        <v>18</v>
      </c>
      <c r="H15" s="3"/>
      <c r="I15" s="32" t="s">
        <v>17</v>
      </c>
      <c r="J15" s="33">
        <v>64000</v>
      </c>
      <c r="K15" s="33">
        <f t="shared" si="0"/>
        <v>0</v>
      </c>
      <c r="L15" s="4"/>
      <c r="M15" s="18"/>
      <c r="N15" s="18"/>
      <c r="O15" s="18"/>
      <c r="P15" s="18"/>
      <c r="Q15" s="18"/>
    </row>
    <row r="16" spans="2:17" s="14" customFormat="1" ht="19.5" customHeight="1" x14ac:dyDescent="0.2">
      <c r="B16" s="121"/>
      <c r="C16" s="123"/>
      <c r="D16" s="123"/>
      <c r="E16" s="123"/>
      <c r="F16" s="123"/>
      <c r="G16" s="34" t="s">
        <v>19</v>
      </c>
      <c r="H16" s="5"/>
      <c r="I16" s="34" t="s">
        <v>17</v>
      </c>
      <c r="J16" s="35">
        <v>24000</v>
      </c>
      <c r="K16" s="35">
        <f t="shared" si="0"/>
        <v>0</v>
      </c>
      <c r="L16" s="6"/>
      <c r="M16" s="18"/>
      <c r="N16" s="18"/>
      <c r="O16" s="18"/>
      <c r="P16" s="18"/>
      <c r="Q16" s="18"/>
    </row>
    <row r="17" spans="2:17" s="14" customFormat="1" ht="19.5" customHeight="1" x14ac:dyDescent="0.2">
      <c r="B17" s="121"/>
      <c r="C17" s="123"/>
      <c r="D17" s="123"/>
      <c r="E17" s="123"/>
      <c r="F17" s="126" t="s">
        <v>9</v>
      </c>
      <c r="G17" s="36" t="s">
        <v>16</v>
      </c>
      <c r="H17" s="7"/>
      <c r="I17" s="36" t="s">
        <v>17</v>
      </c>
      <c r="J17" s="37">
        <v>112000</v>
      </c>
      <c r="K17" s="37">
        <f t="shared" si="0"/>
        <v>0</v>
      </c>
      <c r="L17" s="8"/>
      <c r="M17" s="18"/>
      <c r="N17" s="18"/>
      <c r="O17" s="18"/>
      <c r="P17" s="18"/>
      <c r="Q17" s="18"/>
    </row>
    <row r="18" spans="2:17" s="14" customFormat="1" ht="19.5" customHeight="1" x14ac:dyDescent="0.2">
      <c r="B18" s="121"/>
      <c r="C18" s="123"/>
      <c r="D18" s="123"/>
      <c r="E18" s="123"/>
      <c r="F18" s="123"/>
      <c r="G18" s="32" t="s">
        <v>18</v>
      </c>
      <c r="H18" s="3"/>
      <c r="I18" s="32" t="s">
        <v>17</v>
      </c>
      <c r="J18" s="33">
        <v>80000</v>
      </c>
      <c r="K18" s="33">
        <f t="shared" si="0"/>
        <v>0</v>
      </c>
      <c r="L18" s="4"/>
      <c r="M18" s="18"/>
      <c r="N18" s="18"/>
      <c r="O18" s="18"/>
      <c r="P18" s="18"/>
      <c r="Q18" s="18"/>
    </row>
    <row r="19" spans="2:17" s="14" customFormat="1" ht="19.5" customHeight="1" thickBot="1" x14ac:dyDescent="0.25">
      <c r="B19" s="121"/>
      <c r="C19" s="123"/>
      <c r="D19" s="123"/>
      <c r="E19" s="123"/>
      <c r="F19" s="127"/>
      <c r="G19" s="38" t="s">
        <v>19</v>
      </c>
      <c r="H19" s="9"/>
      <c r="I19" s="38" t="s">
        <v>17</v>
      </c>
      <c r="J19" s="39">
        <v>32000</v>
      </c>
      <c r="K19" s="39">
        <f t="shared" si="0"/>
        <v>0</v>
      </c>
      <c r="L19" s="10"/>
      <c r="M19" s="18"/>
      <c r="N19" s="18"/>
      <c r="O19" s="18"/>
      <c r="P19" s="18"/>
      <c r="Q19" s="18"/>
    </row>
    <row r="20" spans="2:17" s="14" customFormat="1" ht="19.5" customHeight="1" thickTop="1" x14ac:dyDescent="0.2">
      <c r="B20" s="121"/>
      <c r="C20" s="123"/>
      <c r="D20" s="123"/>
      <c r="E20" s="124"/>
      <c r="F20" s="128" t="s">
        <v>20</v>
      </c>
      <c r="G20" s="129"/>
      <c r="H20" s="129"/>
      <c r="I20" s="129"/>
      <c r="J20" s="130"/>
      <c r="K20" s="40">
        <f>SUM(K14:K19)</f>
        <v>0</v>
      </c>
      <c r="L20" s="41">
        <f>SUM(L14:L19)</f>
        <v>0</v>
      </c>
      <c r="M20" s="18"/>
      <c r="N20" s="18"/>
      <c r="O20" s="18"/>
      <c r="P20" s="18"/>
      <c r="Q20" s="18"/>
    </row>
    <row r="21" spans="2:17" s="14" customFormat="1" ht="19.5" customHeight="1" x14ac:dyDescent="0.2">
      <c r="B21" s="121"/>
      <c r="C21" s="123"/>
      <c r="D21" s="123"/>
      <c r="E21" s="137" t="s">
        <v>21</v>
      </c>
      <c r="F21" s="126" t="s">
        <v>8</v>
      </c>
      <c r="G21" s="36" t="s">
        <v>22</v>
      </c>
      <c r="H21" s="7"/>
      <c r="I21" s="36" t="s">
        <v>23</v>
      </c>
      <c r="J21" s="37">
        <v>200000</v>
      </c>
      <c r="K21" s="37">
        <f t="shared" ref="K21:K26" si="1">H21*J21</f>
        <v>0</v>
      </c>
      <c r="L21" s="8"/>
      <c r="M21" s="18"/>
      <c r="N21" s="18"/>
      <c r="O21" s="18"/>
      <c r="P21" s="18"/>
      <c r="Q21" s="18"/>
    </row>
    <row r="22" spans="2:17" s="14" customFormat="1" ht="19.5" customHeight="1" x14ac:dyDescent="0.2">
      <c r="B22" s="121"/>
      <c r="C22" s="123"/>
      <c r="D22" s="123"/>
      <c r="E22" s="138"/>
      <c r="F22" s="123"/>
      <c r="G22" s="32" t="s">
        <v>24</v>
      </c>
      <c r="H22" s="3"/>
      <c r="I22" s="32" t="s">
        <v>23</v>
      </c>
      <c r="J22" s="33">
        <v>160000</v>
      </c>
      <c r="K22" s="33">
        <f t="shared" si="1"/>
        <v>0</v>
      </c>
      <c r="L22" s="4"/>
      <c r="M22" s="18"/>
      <c r="N22" s="18"/>
      <c r="O22" s="18"/>
      <c r="P22" s="18"/>
      <c r="Q22" s="18"/>
    </row>
    <row r="23" spans="2:17" s="14" customFormat="1" ht="19.5" customHeight="1" x14ac:dyDescent="0.2">
      <c r="B23" s="121"/>
      <c r="C23" s="123"/>
      <c r="D23" s="123"/>
      <c r="E23" s="138"/>
      <c r="F23" s="124"/>
      <c r="G23" s="34" t="s">
        <v>25</v>
      </c>
      <c r="H23" s="5"/>
      <c r="I23" s="34" t="s">
        <v>23</v>
      </c>
      <c r="J23" s="35">
        <v>136000</v>
      </c>
      <c r="K23" s="35">
        <f t="shared" si="1"/>
        <v>0</v>
      </c>
      <c r="L23" s="6"/>
      <c r="M23" s="18"/>
      <c r="N23" s="18"/>
      <c r="O23" s="18"/>
      <c r="P23" s="18"/>
      <c r="Q23" s="18"/>
    </row>
    <row r="24" spans="2:17" s="14" customFormat="1" ht="19.5" customHeight="1" x14ac:dyDescent="0.2">
      <c r="B24" s="121"/>
      <c r="C24" s="123"/>
      <c r="D24" s="123"/>
      <c r="E24" s="138"/>
      <c r="F24" s="126" t="s">
        <v>9</v>
      </c>
      <c r="G24" s="36" t="s">
        <v>22</v>
      </c>
      <c r="H24" s="7"/>
      <c r="I24" s="36" t="s">
        <v>23</v>
      </c>
      <c r="J24" s="37">
        <v>272000</v>
      </c>
      <c r="K24" s="37">
        <f t="shared" si="1"/>
        <v>0</v>
      </c>
      <c r="L24" s="8"/>
      <c r="M24" s="18"/>
      <c r="N24" s="18"/>
      <c r="O24" s="18"/>
      <c r="P24" s="18"/>
      <c r="Q24" s="18"/>
    </row>
    <row r="25" spans="2:17" s="14" customFormat="1" ht="19.5" customHeight="1" x14ac:dyDescent="0.2">
      <c r="B25" s="121"/>
      <c r="C25" s="123"/>
      <c r="D25" s="123"/>
      <c r="E25" s="138"/>
      <c r="F25" s="123"/>
      <c r="G25" s="32" t="s">
        <v>24</v>
      </c>
      <c r="H25" s="3"/>
      <c r="I25" s="32" t="s">
        <v>23</v>
      </c>
      <c r="J25" s="33">
        <v>216000</v>
      </c>
      <c r="K25" s="33">
        <f t="shared" si="1"/>
        <v>0</v>
      </c>
      <c r="L25" s="4"/>
      <c r="M25" s="18"/>
      <c r="N25" s="18"/>
      <c r="O25" s="18"/>
      <c r="P25" s="18"/>
      <c r="Q25" s="18"/>
    </row>
    <row r="26" spans="2:17" s="14" customFormat="1" ht="19.5" customHeight="1" thickBot="1" x14ac:dyDescent="0.25">
      <c r="B26" s="121"/>
      <c r="C26" s="123"/>
      <c r="D26" s="123"/>
      <c r="E26" s="138"/>
      <c r="F26" s="127"/>
      <c r="G26" s="38" t="s">
        <v>25</v>
      </c>
      <c r="H26" s="9"/>
      <c r="I26" s="38" t="s">
        <v>23</v>
      </c>
      <c r="J26" s="39">
        <v>176000</v>
      </c>
      <c r="K26" s="39">
        <f t="shared" si="1"/>
        <v>0</v>
      </c>
      <c r="L26" s="10"/>
      <c r="M26" s="18"/>
      <c r="N26" s="18"/>
      <c r="O26" s="18"/>
      <c r="P26" s="18"/>
      <c r="Q26" s="18"/>
    </row>
    <row r="27" spans="2:17" s="14" customFormat="1" ht="19.5" customHeight="1" thickTop="1" x14ac:dyDescent="0.2">
      <c r="B27" s="121"/>
      <c r="C27" s="123"/>
      <c r="D27" s="124"/>
      <c r="E27" s="139"/>
      <c r="F27" s="140" t="s">
        <v>20</v>
      </c>
      <c r="G27" s="129"/>
      <c r="H27" s="129"/>
      <c r="I27" s="129"/>
      <c r="J27" s="130"/>
      <c r="K27" s="40">
        <f>SUM(K21:K26)</f>
        <v>0</v>
      </c>
      <c r="L27" s="41">
        <f>SUM(L21:L26)</f>
        <v>0</v>
      </c>
      <c r="M27" s="18"/>
      <c r="N27" s="18"/>
      <c r="O27" s="18"/>
      <c r="P27" s="18"/>
      <c r="Q27" s="18"/>
    </row>
    <row r="28" spans="2:17" s="14" customFormat="1" ht="19.5" customHeight="1" x14ac:dyDescent="0.2">
      <c r="B28" s="121"/>
      <c r="C28" s="123"/>
      <c r="D28" s="126" t="s">
        <v>26</v>
      </c>
      <c r="E28" s="42" t="s">
        <v>27</v>
      </c>
      <c r="F28" s="126" t="s">
        <v>8</v>
      </c>
      <c r="G28" s="36" t="s">
        <v>28</v>
      </c>
      <c r="H28" s="7"/>
      <c r="I28" s="36" t="s">
        <v>23</v>
      </c>
      <c r="J28" s="37">
        <v>288000</v>
      </c>
      <c r="K28" s="37">
        <f t="shared" ref="K28:K35" si="2">H28*J28</f>
        <v>0</v>
      </c>
      <c r="L28" s="8"/>
      <c r="M28" s="18"/>
      <c r="N28" s="18"/>
      <c r="O28" s="18"/>
      <c r="P28" s="18"/>
      <c r="Q28" s="18"/>
    </row>
    <row r="29" spans="2:17" s="14" customFormat="1" ht="19.5" customHeight="1" x14ac:dyDescent="0.2">
      <c r="B29" s="121"/>
      <c r="C29" s="123"/>
      <c r="D29" s="123"/>
      <c r="E29" s="43" t="s">
        <v>29</v>
      </c>
      <c r="F29" s="123"/>
      <c r="G29" s="32" t="s">
        <v>30</v>
      </c>
      <c r="H29" s="3"/>
      <c r="I29" s="32" t="s">
        <v>23</v>
      </c>
      <c r="J29" s="33">
        <v>288000</v>
      </c>
      <c r="K29" s="33">
        <f t="shared" si="2"/>
        <v>0</v>
      </c>
      <c r="L29" s="4"/>
      <c r="M29" s="18"/>
      <c r="N29" s="18"/>
      <c r="O29" s="18"/>
      <c r="P29" s="18"/>
      <c r="Q29" s="18"/>
    </row>
    <row r="30" spans="2:17" s="14" customFormat="1" ht="19.5" customHeight="1" x14ac:dyDescent="0.2">
      <c r="B30" s="121"/>
      <c r="C30" s="123"/>
      <c r="D30" s="123"/>
      <c r="E30" s="43" t="s">
        <v>27</v>
      </c>
      <c r="F30" s="123"/>
      <c r="G30" s="32" t="s">
        <v>31</v>
      </c>
      <c r="H30" s="3"/>
      <c r="I30" s="32" t="s">
        <v>23</v>
      </c>
      <c r="J30" s="33">
        <v>256000</v>
      </c>
      <c r="K30" s="33">
        <f t="shared" si="2"/>
        <v>0</v>
      </c>
      <c r="L30" s="4"/>
      <c r="M30" s="18"/>
      <c r="N30" s="18"/>
      <c r="O30" s="18"/>
      <c r="P30" s="18"/>
      <c r="Q30" s="18"/>
    </row>
    <row r="31" spans="2:17" s="14" customFormat="1" ht="19.5" customHeight="1" x14ac:dyDescent="0.2">
      <c r="B31" s="121"/>
      <c r="C31" s="123"/>
      <c r="D31" s="123"/>
      <c r="E31" s="44" t="s">
        <v>29</v>
      </c>
      <c r="F31" s="123"/>
      <c r="G31" s="34" t="s">
        <v>32</v>
      </c>
      <c r="H31" s="5"/>
      <c r="I31" s="34" t="s">
        <v>23</v>
      </c>
      <c r="J31" s="35">
        <v>256000</v>
      </c>
      <c r="K31" s="35">
        <f t="shared" si="2"/>
        <v>0</v>
      </c>
      <c r="L31" s="6"/>
      <c r="M31" s="18"/>
      <c r="N31" s="18"/>
      <c r="O31" s="18"/>
      <c r="P31" s="18"/>
      <c r="Q31" s="18"/>
    </row>
    <row r="32" spans="2:17" s="14" customFormat="1" ht="19.5" customHeight="1" x14ac:dyDescent="0.2">
      <c r="B32" s="121"/>
      <c r="C32" s="123"/>
      <c r="D32" s="123"/>
      <c r="E32" s="42" t="s">
        <v>27</v>
      </c>
      <c r="F32" s="126" t="s">
        <v>9</v>
      </c>
      <c r="G32" s="36" t="s">
        <v>28</v>
      </c>
      <c r="H32" s="7"/>
      <c r="I32" s="36" t="s">
        <v>23</v>
      </c>
      <c r="J32" s="37">
        <v>392000</v>
      </c>
      <c r="K32" s="37">
        <f t="shared" si="2"/>
        <v>0</v>
      </c>
      <c r="L32" s="8"/>
      <c r="M32" s="18"/>
      <c r="N32" s="18"/>
      <c r="O32" s="18"/>
      <c r="P32" s="18"/>
      <c r="Q32" s="18"/>
    </row>
    <row r="33" spans="2:17" s="14" customFormat="1" ht="19.5" customHeight="1" x14ac:dyDescent="0.2">
      <c r="B33" s="121"/>
      <c r="C33" s="123"/>
      <c r="D33" s="123"/>
      <c r="E33" s="43" t="s">
        <v>29</v>
      </c>
      <c r="F33" s="123"/>
      <c r="G33" s="32" t="s">
        <v>30</v>
      </c>
      <c r="H33" s="3"/>
      <c r="I33" s="32" t="s">
        <v>23</v>
      </c>
      <c r="J33" s="33">
        <v>392000</v>
      </c>
      <c r="K33" s="33">
        <f t="shared" si="2"/>
        <v>0</v>
      </c>
      <c r="L33" s="4"/>
      <c r="M33" s="18"/>
      <c r="N33" s="18"/>
      <c r="O33" s="18"/>
      <c r="P33" s="18"/>
      <c r="Q33" s="18"/>
    </row>
    <row r="34" spans="2:17" s="14" customFormat="1" ht="19.5" customHeight="1" x14ac:dyDescent="0.2">
      <c r="B34" s="121"/>
      <c r="C34" s="123"/>
      <c r="D34" s="123"/>
      <c r="E34" s="43" t="s">
        <v>27</v>
      </c>
      <c r="F34" s="123"/>
      <c r="G34" s="32" t="s">
        <v>31</v>
      </c>
      <c r="H34" s="3"/>
      <c r="I34" s="32" t="s">
        <v>23</v>
      </c>
      <c r="J34" s="33">
        <v>344000</v>
      </c>
      <c r="K34" s="33">
        <f t="shared" si="2"/>
        <v>0</v>
      </c>
      <c r="L34" s="4"/>
      <c r="M34" s="18"/>
      <c r="N34" s="18"/>
      <c r="O34" s="18"/>
      <c r="P34" s="18"/>
      <c r="Q34" s="18"/>
    </row>
    <row r="35" spans="2:17" s="14" customFormat="1" ht="19.5" customHeight="1" thickBot="1" x14ac:dyDescent="0.25">
      <c r="B35" s="121"/>
      <c r="C35" s="123"/>
      <c r="D35" s="123"/>
      <c r="E35" s="45" t="s">
        <v>29</v>
      </c>
      <c r="F35" s="127"/>
      <c r="G35" s="38" t="s">
        <v>32</v>
      </c>
      <c r="H35" s="9"/>
      <c r="I35" s="38" t="s">
        <v>23</v>
      </c>
      <c r="J35" s="39">
        <v>344000</v>
      </c>
      <c r="K35" s="39">
        <f t="shared" si="2"/>
        <v>0</v>
      </c>
      <c r="L35" s="10"/>
      <c r="M35" s="18"/>
      <c r="N35" s="18"/>
      <c r="O35" s="18"/>
      <c r="P35" s="18"/>
      <c r="Q35" s="18"/>
    </row>
    <row r="36" spans="2:17" s="14" customFormat="1" ht="19.5" customHeight="1" thickTop="1" x14ac:dyDescent="0.2">
      <c r="B36" s="121"/>
      <c r="C36" s="124"/>
      <c r="D36" s="124"/>
      <c r="E36" s="140" t="s">
        <v>20</v>
      </c>
      <c r="F36" s="129"/>
      <c r="G36" s="129"/>
      <c r="H36" s="129"/>
      <c r="I36" s="129"/>
      <c r="J36" s="130"/>
      <c r="K36" s="40">
        <f>SUM(K28:K35)</f>
        <v>0</v>
      </c>
      <c r="L36" s="41">
        <f>SUM(L28:L35)</f>
        <v>0</v>
      </c>
      <c r="M36" s="18"/>
      <c r="N36" s="18"/>
      <c r="O36" s="18"/>
      <c r="P36" s="18"/>
      <c r="Q36" s="18"/>
    </row>
    <row r="37" spans="2:17" s="14" customFormat="1" ht="19.5" customHeight="1" x14ac:dyDescent="0.2">
      <c r="B37" s="121"/>
      <c r="C37" s="126" t="s">
        <v>33</v>
      </c>
      <c r="D37" s="131" t="s">
        <v>34</v>
      </c>
      <c r="E37" s="132"/>
      <c r="F37" s="126" t="s">
        <v>8</v>
      </c>
      <c r="G37" s="46" t="s">
        <v>35</v>
      </c>
      <c r="H37" s="7"/>
      <c r="I37" s="36" t="s">
        <v>36</v>
      </c>
      <c r="J37" s="37">
        <v>168000</v>
      </c>
      <c r="K37" s="37">
        <f>H37*J37</f>
        <v>0</v>
      </c>
      <c r="L37" s="8"/>
      <c r="M37" s="18"/>
      <c r="N37" s="18"/>
      <c r="O37" s="18"/>
      <c r="P37" s="18"/>
      <c r="Q37" s="18"/>
    </row>
    <row r="38" spans="2:17" s="14" customFormat="1" ht="19.5" customHeight="1" x14ac:dyDescent="0.2">
      <c r="B38" s="121"/>
      <c r="C38" s="123"/>
      <c r="D38" s="133"/>
      <c r="E38" s="134"/>
      <c r="F38" s="124"/>
      <c r="G38" s="47" t="s">
        <v>37</v>
      </c>
      <c r="H38" s="5"/>
      <c r="I38" s="34" t="s">
        <v>36</v>
      </c>
      <c r="J38" s="35">
        <v>252000</v>
      </c>
      <c r="K38" s="35">
        <f>H38*J38</f>
        <v>0</v>
      </c>
      <c r="L38" s="6"/>
      <c r="M38" s="18"/>
      <c r="N38" s="18"/>
      <c r="O38" s="18"/>
      <c r="P38" s="18"/>
      <c r="Q38" s="18"/>
    </row>
    <row r="39" spans="2:17" s="14" customFormat="1" ht="19.5" customHeight="1" x14ac:dyDescent="0.2">
      <c r="B39" s="121"/>
      <c r="C39" s="123"/>
      <c r="D39" s="133"/>
      <c r="E39" s="134"/>
      <c r="F39" s="126" t="s">
        <v>9</v>
      </c>
      <c r="G39" s="46" t="s">
        <v>35</v>
      </c>
      <c r="H39" s="7"/>
      <c r="I39" s="36" t="s">
        <v>36</v>
      </c>
      <c r="J39" s="37">
        <v>225000</v>
      </c>
      <c r="K39" s="37">
        <f>H39*J39</f>
        <v>0</v>
      </c>
      <c r="L39" s="8"/>
      <c r="M39" s="18"/>
      <c r="N39" s="18"/>
      <c r="O39" s="18"/>
      <c r="P39" s="18"/>
      <c r="Q39" s="18"/>
    </row>
    <row r="40" spans="2:17" s="14" customFormat="1" ht="19.5" customHeight="1" thickBot="1" x14ac:dyDescent="0.25">
      <c r="B40" s="121"/>
      <c r="C40" s="123"/>
      <c r="D40" s="133"/>
      <c r="E40" s="134"/>
      <c r="F40" s="127"/>
      <c r="G40" s="48" t="s">
        <v>37</v>
      </c>
      <c r="H40" s="9"/>
      <c r="I40" s="38" t="s">
        <v>36</v>
      </c>
      <c r="J40" s="39">
        <v>338000</v>
      </c>
      <c r="K40" s="39">
        <f>H40*J40</f>
        <v>0</v>
      </c>
      <c r="L40" s="10"/>
      <c r="M40" s="18"/>
      <c r="N40" s="18"/>
      <c r="O40" s="18"/>
      <c r="P40" s="18"/>
      <c r="Q40" s="18"/>
    </row>
    <row r="41" spans="2:17" s="14" customFormat="1" ht="19.5" customHeight="1" thickTop="1" x14ac:dyDescent="0.2">
      <c r="B41" s="121"/>
      <c r="C41" s="123"/>
      <c r="D41" s="160"/>
      <c r="E41" s="161"/>
      <c r="F41" s="140" t="s">
        <v>20</v>
      </c>
      <c r="G41" s="129"/>
      <c r="H41" s="129"/>
      <c r="I41" s="129"/>
      <c r="J41" s="130"/>
      <c r="K41" s="40">
        <f>SUM(K37:K40)</f>
        <v>0</v>
      </c>
      <c r="L41" s="41">
        <f>SUM(L37:L40)</f>
        <v>0</v>
      </c>
      <c r="M41" s="18"/>
      <c r="N41" s="18"/>
      <c r="O41" s="18"/>
      <c r="P41" s="18"/>
      <c r="Q41" s="18"/>
    </row>
    <row r="42" spans="2:17" s="14" customFormat="1" ht="19.5" customHeight="1" x14ac:dyDescent="0.2">
      <c r="B42" s="121"/>
      <c r="C42" s="123"/>
      <c r="D42" s="162" t="s">
        <v>38</v>
      </c>
      <c r="E42" s="163"/>
      <c r="F42" s="126" t="s">
        <v>8</v>
      </c>
      <c r="G42" s="46" t="s">
        <v>35</v>
      </c>
      <c r="H42" s="7"/>
      <c r="I42" s="36" t="s">
        <v>36</v>
      </c>
      <c r="J42" s="37">
        <v>60000</v>
      </c>
      <c r="K42" s="37">
        <f>H42*J42</f>
        <v>0</v>
      </c>
      <c r="L42" s="8"/>
      <c r="M42" s="18"/>
      <c r="N42" s="18"/>
      <c r="O42" s="18"/>
      <c r="P42" s="18"/>
      <c r="Q42" s="18"/>
    </row>
    <row r="43" spans="2:17" s="14" customFormat="1" ht="19.5" customHeight="1" x14ac:dyDescent="0.2">
      <c r="B43" s="121"/>
      <c r="C43" s="123"/>
      <c r="D43" s="164"/>
      <c r="E43" s="165"/>
      <c r="F43" s="124"/>
      <c r="G43" s="47" t="s">
        <v>37</v>
      </c>
      <c r="H43" s="5"/>
      <c r="I43" s="34" t="s">
        <v>36</v>
      </c>
      <c r="J43" s="35">
        <v>102000</v>
      </c>
      <c r="K43" s="35">
        <f>H43*J43</f>
        <v>0</v>
      </c>
      <c r="L43" s="6"/>
      <c r="M43" s="18"/>
      <c r="N43" s="18"/>
      <c r="O43" s="18"/>
      <c r="P43" s="18"/>
      <c r="Q43" s="18"/>
    </row>
    <row r="44" spans="2:17" s="14" customFormat="1" ht="19.5" customHeight="1" x14ac:dyDescent="0.2">
      <c r="B44" s="121"/>
      <c r="C44" s="123"/>
      <c r="D44" s="164"/>
      <c r="E44" s="165"/>
      <c r="F44" s="126" t="s">
        <v>9</v>
      </c>
      <c r="G44" s="46" t="s">
        <v>35</v>
      </c>
      <c r="H44" s="7"/>
      <c r="I44" s="36" t="s">
        <v>36</v>
      </c>
      <c r="J44" s="37">
        <v>80000</v>
      </c>
      <c r="K44" s="37">
        <f>H44*J44</f>
        <v>0</v>
      </c>
      <c r="L44" s="8"/>
      <c r="M44" s="18"/>
      <c r="N44" s="18"/>
      <c r="O44" s="18"/>
      <c r="P44" s="18"/>
      <c r="Q44" s="18"/>
    </row>
    <row r="45" spans="2:17" s="14" customFormat="1" ht="19.5" customHeight="1" thickBot="1" x14ac:dyDescent="0.25">
      <c r="B45" s="121"/>
      <c r="C45" s="123"/>
      <c r="D45" s="164"/>
      <c r="E45" s="165"/>
      <c r="F45" s="127"/>
      <c r="G45" s="48" t="s">
        <v>37</v>
      </c>
      <c r="H45" s="9"/>
      <c r="I45" s="38" t="s">
        <v>36</v>
      </c>
      <c r="J45" s="39">
        <v>137000</v>
      </c>
      <c r="K45" s="39">
        <f>H45*J45</f>
        <v>0</v>
      </c>
      <c r="L45" s="10"/>
      <c r="M45" s="18"/>
      <c r="N45" s="18"/>
      <c r="O45" s="18"/>
      <c r="P45" s="18"/>
      <c r="Q45" s="18"/>
    </row>
    <row r="46" spans="2:17" s="14" customFormat="1" ht="19.5" customHeight="1" thickTop="1" x14ac:dyDescent="0.2">
      <c r="B46" s="121"/>
      <c r="C46" s="123"/>
      <c r="D46" s="166"/>
      <c r="E46" s="167"/>
      <c r="F46" s="140" t="s">
        <v>20</v>
      </c>
      <c r="G46" s="129"/>
      <c r="H46" s="129"/>
      <c r="I46" s="129"/>
      <c r="J46" s="130"/>
      <c r="K46" s="40">
        <f>SUM(K42:K45)</f>
        <v>0</v>
      </c>
      <c r="L46" s="41">
        <f>SUM(L42:L45)</f>
        <v>0</v>
      </c>
      <c r="M46" s="18"/>
      <c r="N46" s="18"/>
      <c r="O46" s="18"/>
      <c r="P46" s="18"/>
      <c r="Q46" s="18"/>
    </row>
    <row r="47" spans="2:17" s="14" customFormat="1" ht="19.5" customHeight="1" x14ac:dyDescent="0.2">
      <c r="B47" s="121"/>
      <c r="C47" s="123"/>
      <c r="D47" s="131" t="s">
        <v>39</v>
      </c>
      <c r="E47" s="132"/>
      <c r="F47" s="126" t="s">
        <v>8</v>
      </c>
      <c r="G47" s="46" t="s">
        <v>35</v>
      </c>
      <c r="H47" s="7"/>
      <c r="I47" s="36" t="s">
        <v>36</v>
      </c>
      <c r="J47" s="37">
        <v>210000</v>
      </c>
      <c r="K47" s="37">
        <f>H47*J47</f>
        <v>0</v>
      </c>
      <c r="L47" s="8"/>
      <c r="M47" s="18"/>
      <c r="N47" s="18"/>
      <c r="O47" s="18"/>
      <c r="P47" s="18"/>
      <c r="Q47" s="18"/>
    </row>
    <row r="48" spans="2:17" s="14" customFormat="1" ht="19.5" customHeight="1" x14ac:dyDescent="0.2">
      <c r="B48" s="121"/>
      <c r="C48" s="123"/>
      <c r="D48" s="133"/>
      <c r="E48" s="134"/>
      <c r="F48" s="124"/>
      <c r="G48" s="47" t="s">
        <v>37</v>
      </c>
      <c r="H48" s="5"/>
      <c r="I48" s="34" t="s">
        <v>36</v>
      </c>
      <c r="J48" s="35">
        <v>316000</v>
      </c>
      <c r="K48" s="35">
        <f>H48*J48</f>
        <v>0</v>
      </c>
      <c r="L48" s="6"/>
      <c r="M48" s="18"/>
      <c r="N48" s="18"/>
      <c r="O48" s="18"/>
      <c r="P48" s="18"/>
      <c r="Q48" s="18"/>
    </row>
    <row r="49" spans="2:17" s="14" customFormat="1" ht="19.5" customHeight="1" x14ac:dyDescent="0.2">
      <c r="B49" s="121"/>
      <c r="C49" s="123"/>
      <c r="D49" s="133"/>
      <c r="E49" s="134"/>
      <c r="F49" s="126" t="s">
        <v>9</v>
      </c>
      <c r="G49" s="46" t="s">
        <v>35</v>
      </c>
      <c r="H49" s="7"/>
      <c r="I49" s="36" t="s">
        <v>36</v>
      </c>
      <c r="J49" s="37">
        <v>280000</v>
      </c>
      <c r="K49" s="37">
        <f>H49*J49</f>
        <v>0</v>
      </c>
      <c r="L49" s="8"/>
      <c r="M49" s="18"/>
      <c r="N49" s="18"/>
      <c r="O49" s="18"/>
      <c r="P49" s="18"/>
      <c r="Q49" s="18"/>
    </row>
    <row r="50" spans="2:17" s="14" customFormat="1" ht="19.5" customHeight="1" thickBot="1" x14ac:dyDescent="0.25">
      <c r="B50" s="121"/>
      <c r="C50" s="123"/>
      <c r="D50" s="133"/>
      <c r="E50" s="134"/>
      <c r="F50" s="127"/>
      <c r="G50" s="48" t="s">
        <v>37</v>
      </c>
      <c r="H50" s="9"/>
      <c r="I50" s="38" t="s">
        <v>36</v>
      </c>
      <c r="J50" s="39">
        <v>420000</v>
      </c>
      <c r="K50" s="39">
        <f>H50*J50</f>
        <v>0</v>
      </c>
      <c r="L50" s="10"/>
      <c r="M50" s="18"/>
      <c r="N50" s="18"/>
      <c r="O50" s="18"/>
      <c r="P50" s="18"/>
      <c r="Q50" s="18"/>
    </row>
    <row r="51" spans="2:17" s="14" customFormat="1" ht="19.5" customHeight="1" thickTop="1" thickBot="1" x14ac:dyDescent="0.25">
      <c r="B51" s="121"/>
      <c r="C51" s="123"/>
      <c r="D51" s="135"/>
      <c r="E51" s="136"/>
      <c r="F51" s="153" t="s">
        <v>20</v>
      </c>
      <c r="G51" s="154"/>
      <c r="H51" s="154"/>
      <c r="I51" s="154"/>
      <c r="J51" s="155"/>
      <c r="K51" s="49">
        <f>SUM(K47:K50)</f>
        <v>0</v>
      </c>
      <c r="L51" s="50">
        <f>SUM(L47:L50)</f>
        <v>0</v>
      </c>
      <c r="M51" s="18"/>
      <c r="N51" s="18"/>
      <c r="O51" s="18"/>
      <c r="P51" s="18"/>
      <c r="Q51" s="18"/>
    </row>
    <row r="52" spans="2:17" s="14" customFormat="1" ht="19.5" customHeight="1" thickBot="1" x14ac:dyDescent="0.25">
      <c r="B52" s="156" t="s">
        <v>69</v>
      </c>
      <c r="C52" s="156"/>
      <c r="D52" s="156"/>
      <c r="E52" s="156"/>
      <c r="F52" s="156"/>
      <c r="G52" s="156"/>
      <c r="H52" s="156"/>
      <c r="I52" s="156"/>
      <c r="J52" s="156"/>
      <c r="K52" s="157"/>
      <c r="L52" s="51">
        <f>MIN(K20:L20)+MIN(K27:L27)+MIN(K36:L36)+MIN(K41:L41)+MIN(K46:L46)+MIN(K51:L51)</f>
        <v>0</v>
      </c>
    </row>
    <row r="53" spans="2:17" s="14" customFormat="1" ht="14.25" customHeight="1" x14ac:dyDescent="0.2"/>
    <row r="54" spans="2:17" s="14" customFormat="1" ht="18.75" customHeight="1" thickBot="1" x14ac:dyDescent="0.25">
      <c r="B54" s="14" t="s">
        <v>40</v>
      </c>
    </row>
    <row r="55" spans="2:17" s="14" customFormat="1" ht="18.75" customHeight="1" thickBot="1" x14ac:dyDescent="0.25">
      <c r="B55" s="95" t="s">
        <v>6</v>
      </c>
      <c r="C55" s="96"/>
      <c r="D55" s="96"/>
      <c r="E55" s="96"/>
      <c r="F55" s="96"/>
      <c r="G55" s="158"/>
      <c r="H55" s="159" t="s">
        <v>65</v>
      </c>
      <c r="I55" s="158"/>
      <c r="J55" s="52" t="s">
        <v>66</v>
      </c>
      <c r="K55" s="53" t="s">
        <v>67</v>
      </c>
      <c r="L55" s="54" t="s">
        <v>7</v>
      </c>
      <c r="M55" s="141"/>
      <c r="N55" s="142"/>
      <c r="O55" s="55"/>
    </row>
    <row r="56" spans="2:17" s="14" customFormat="1" ht="18.75" customHeight="1" x14ac:dyDescent="0.2">
      <c r="B56" s="143" t="s">
        <v>41</v>
      </c>
      <c r="C56" s="72" t="s">
        <v>46</v>
      </c>
      <c r="D56" s="73"/>
      <c r="E56" s="73"/>
      <c r="F56" s="73"/>
      <c r="G56" s="74"/>
      <c r="H56" s="11"/>
      <c r="I56" s="56" t="s">
        <v>42</v>
      </c>
      <c r="J56" s="31">
        <v>452000</v>
      </c>
      <c r="K56" s="31">
        <f>H56*J56</f>
        <v>0</v>
      </c>
      <c r="L56" s="2"/>
      <c r="M56" s="63"/>
    </row>
    <row r="57" spans="2:17" s="14" customFormat="1" ht="18.75" customHeight="1" x14ac:dyDescent="0.2">
      <c r="B57" s="143"/>
      <c r="C57" s="75" t="s">
        <v>59</v>
      </c>
      <c r="D57" s="76"/>
      <c r="E57" s="76"/>
      <c r="F57" s="148" t="s">
        <v>50</v>
      </c>
      <c r="G57" s="78"/>
      <c r="H57" s="60"/>
      <c r="I57" s="30" t="s">
        <v>52</v>
      </c>
      <c r="J57" s="61">
        <v>184000</v>
      </c>
      <c r="K57" s="33">
        <f t="shared" ref="K57:K58" si="3">H57*J57</f>
        <v>0</v>
      </c>
      <c r="L57" s="62"/>
      <c r="M57" s="64"/>
    </row>
    <row r="58" spans="2:17" s="14" customFormat="1" ht="18.75" customHeight="1" x14ac:dyDescent="0.2">
      <c r="B58" s="143"/>
      <c r="C58" s="77"/>
      <c r="D58" s="76"/>
      <c r="E58" s="76"/>
      <c r="F58" s="148" t="s">
        <v>51</v>
      </c>
      <c r="G58" s="78"/>
      <c r="H58" s="66"/>
      <c r="I58" s="30" t="s">
        <v>52</v>
      </c>
      <c r="J58" s="61">
        <v>168000</v>
      </c>
      <c r="K58" s="33">
        <f t="shared" si="3"/>
        <v>0</v>
      </c>
      <c r="L58" s="62"/>
      <c r="M58" s="64"/>
    </row>
    <row r="59" spans="2:17" s="14" customFormat="1" ht="18.75" customHeight="1" x14ac:dyDescent="0.2">
      <c r="B59" s="144"/>
      <c r="C59" s="75" t="s">
        <v>47</v>
      </c>
      <c r="D59" s="76"/>
      <c r="E59" s="76"/>
      <c r="F59" s="76"/>
      <c r="G59" s="78"/>
      <c r="H59" s="67"/>
      <c r="I59" s="32" t="s">
        <v>42</v>
      </c>
      <c r="J59" s="33">
        <v>437000</v>
      </c>
      <c r="K59" s="33">
        <f>H59*J59</f>
        <v>0</v>
      </c>
      <c r="L59" s="4"/>
      <c r="M59" s="64"/>
    </row>
    <row r="60" spans="2:17" s="14" customFormat="1" ht="18.75" customHeight="1" x14ac:dyDescent="0.2">
      <c r="B60" s="144"/>
      <c r="C60" s="75" t="s">
        <v>54</v>
      </c>
      <c r="D60" s="76"/>
      <c r="E60" s="76"/>
      <c r="F60" s="148" t="s">
        <v>55</v>
      </c>
      <c r="G60" s="149"/>
      <c r="H60" s="67"/>
      <c r="I60" s="175" t="s">
        <v>42</v>
      </c>
      <c r="J60" s="178">
        <v>279000</v>
      </c>
      <c r="K60" s="178">
        <f>SUM(H60:H63)*J60</f>
        <v>0</v>
      </c>
      <c r="L60" s="150"/>
      <c r="M60" s="64"/>
    </row>
    <row r="61" spans="2:17" s="14" customFormat="1" ht="18.75" customHeight="1" x14ac:dyDescent="0.2">
      <c r="B61" s="144"/>
      <c r="C61" s="77"/>
      <c r="D61" s="76"/>
      <c r="E61" s="76"/>
      <c r="F61" s="148" t="s">
        <v>56</v>
      </c>
      <c r="G61" s="149"/>
      <c r="H61" s="69"/>
      <c r="I61" s="176"/>
      <c r="J61" s="176"/>
      <c r="K61" s="176"/>
      <c r="L61" s="151"/>
      <c r="M61" s="64"/>
    </row>
    <row r="62" spans="2:17" s="14" customFormat="1" ht="18.75" customHeight="1" x14ac:dyDescent="0.2">
      <c r="B62" s="144"/>
      <c r="C62" s="77"/>
      <c r="D62" s="76"/>
      <c r="E62" s="76"/>
      <c r="F62" s="148" t="s">
        <v>57</v>
      </c>
      <c r="G62" s="149"/>
      <c r="H62" s="69"/>
      <c r="I62" s="176"/>
      <c r="J62" s="176"/>
      <c r="K62" s="176"/>
      <c r="L62" s="151"/>
      <c r="M62" s="64"/>
    </row>
    <row r="63" spans="2:17" s="14" customFormat="1" ht="18.75" customHeight="1" x14ac:dyDescent="0.2">
      <c r="B63" s="144"/>
      <c r="C63" s="77"/>
      <c r="D63" s="76"/>
      <c r="E63" s="76"/>
      <c r="F63" s="146" t="s">
        <v>61</v>
      </c>
      <c r="G63" s="147"/>
      <c r="H63" s="69"/>
      <c r="I63" s="177"/>
      <c r="J63" s="177"/>
      <c r="K63" s="177"/>
      <c r="L63" s="152"/>
      <c r="M63" s="64"/>
      <c r="Q63" s="57"/>
    </row>
    <row r="64" spans="2:17" s="14" customFormat="1" ht="19.5" customHeight="1" thickBot="1" x14ac:dyDescent="0.25">
      <c r="B64" s="144"/>
      <c r="C64" s="172" t="s">
        <v>60</v>
      </c>
      <c r="D64" s="173"/>
      <c r="E64" s="173"/>
      <c r="F64" s="173"/>
      <c r="G64" s="174"/>
      <c r="H64" s="68"/>
      <c r="I64" s="38" t="s">
        <v>42</v>
      </c>
      <c r="J64" s="39">
        <v>63000</v>
      </c>
      <c r="K64" s="39">
        <f>H64*J64</f>
        <v>0</v>
      </c>
      <c r="L64" s="10"/>
      <c r="M64" s="63"/>
    </row>
    <row r="65" spans="2:16" s="14" customFormat="1" ht="19.5" customHeight="1" thickTop="1" thickBot="1" x14ac:dyDescent="0.25">
      <c r="B65" s="145"/>
      <c r="C65" s="170" t="s">
        <v>70</v>
      </c>
      <c r="D65" s="171"/>
      <c r="E65" s="171"/>
      <c r="F65" s="171"/>
      <c r="G65" s="171"/>
      <c r="H65" s="171"/>
      <c r="I65" s="171"/>
      <c r="J65" s="171"/>
      <c r="K65" s="171"/>
      <c r="L65" s="65">
        <f>MIN(K56:L56)+MIN(K57:L57)+MIN(K58:L58)+MIN(K59:L59)+MIN(K60:L63)+MIN(K64:L64)</f>
        <v>0</v>
      </c>
      <c r="M65" s="63"/>
      <c r="P65" s="58"/>
    </row>
    <row r="66" spans="2:16" s="14" customFormat="1" ht="19.5" customHeight="1" thickBot="1" x14ac:dyDescent="0.25">
      <c r="B66" s="168" t="s">
        <v>71</v>
      </c>
      <c r="C66" s="168"/>
      <c r="D66" s="168"/>
      <c r="E66" s="168"/>
      <c r="F66" s="168"/>
      <c r="G66" s="168"/>
      <c r="H66" s="168"/>
      <c r="I66" s="168"/>
      <c r="J66" s="168"/>
      <c r="K66" s="169"/>
      <c r="L66" s="59">
        <f>MIN(L65,L52)</f>
        <v>0</v>
      </c>
    </row>
    <row r="67" spans="2:16" s="14" customFormat="1" x14ac:dyDescent="0.2">
      <c r="B67" s="20" t="s">
        <v>48</v>
      </c>
    </row>
    <row r="68" spans="2:16" s="14" customFormat="1" x14ac:dyDescent="0.2">
      <c r="B68" s="20" t="s">
        <v>58</v>
      </c>
    </row>
    <row r="69" spans="2:16" x14ac:dyDescent="0.2">
      <c r="B69" s="20"/>
    </row>
  </sheetData>
  <mergeCells count="70">
    <mergeCell ref="B66:K66"/>
    <mergeCell ref="C65:K65"/>
    <mergeCell ref="F58:G58"/>
    <mergeCell ref="C60:E63"/>
    <mergeCell ref="C64:G64"/>
    <mergeCell ref="I60:I63"/>
    <mergeCell ref="J60:J63"/>
    <mergeCell ref="K60:K63"/>
    <mergeCell ref="L60:L63"/>
    <mergeCell ref="F51:J51"/>
    <mergeCell ref="B52:K52"/>
    <mergeCell ref="B55:G55"/>
    <mergeCell ref="H55:I55"/>
    <mergeCell ref="C37:C51"/>
    <mergeCell ref="D37:E41"/>
    <mergeCell ref="F37:F38"/>
    <mergeCell ref="F39:F40"/>
    <mergeCell ref="F41:J41"/>
    <mergeCell ref="D42:E46"/>
    <mergeCell ref="F42:F43"/>
    <mergeCell ref="F44:F45"/>
    <mergeCell ref="F46:J46"/>
    <mergeCell ref="B56:B65"/>
    <mergeCell ref="F63:G63"/>
    <mergeCell ref="F60:G60"/>
    <mergeCell ref="F61:G61"/>
    <mergeCell ref="F62:G62"/>
    <mergeCell ref="F57:G57"/>
    <mergeCell ref="D28:D36"/>
    <mergeCell ref="F28:F31"/>
    <mergeCell ref="F32:F35"/>
    <mergeCell ref="E36:J36"/>
    <mergeCell ref="M55:N55"/>
    <mergeCell ref="J12:J13"/>
    <mergeCell ref="H13:I13"/>
    <mergeCell ref="B14:B51"/>
    <mergeCell ref="C14:C36"/>
    <mergeCell ref="D14:D27"/>
    <mergeCell ref="E14:E20"/>
    <mergeCell ref="F14:F16"/>
    <mergeCell ref="F17:F19"/>
    <mergeCell ref="F20:J20"/>
    <mergeCell ref="F47:F48"/>
    <mergeCell ref="F49:F50"/>
    <mergeCell ref="D47:E51"/>
    <mergeCell ref="E21:E27"/>
    <mergeCell ref="F21:F23"/>
    <mergeCell ref="F24:F26"/>
    <mergeCell ref="F27:J27"/>
    <mergeCell ref="D7:E8"/>
    <mergeCell ref="F7:F8"/>
    <mergeCell ref="G7:G8"/>
    <mergeCell ref="H7:I8"/>
    <mergeCell ref="B12:E13"/>
    <mergeCell ref="J2:L2"/>
    <mergeCell ref="C56:G56"/>
    <mergeCell ref="C57:E58"/>
    <mergeCell ref="C59:G59"/>
    <mergeCell ref="K12:K13"/>
    <mergeCell ref="L12:L13"/>
    <mergeCell ref="K7:K8"/>
    <mergeCell ref="L7:L8"/>
    <mergeCell ref="H10:J10"/>
    <mergeCell ref="K10:L10"/>
    <mergeCell ref="J7:J8"/>
    <mergeCell ref="B4:C4"/>
    <mergeCell ref="D4:F4"/>
    <mergeCell ref="B6:G6"/>
    <mergeCell ref="H6:I6"/>
    <mergeCell ref="B7:C8"/>
  </mergeCells>
  <phoneticPr fontId="3"/>
  <dataValidations count="4">
    <dataValidation type="list" allowBlank="1" showInputMessage="1" showErrorMessage="1" sqref="I42:I45 I37:I40 I21:I26 I28:I35 I47:I50" xr:uid="{262460FA-10DC-4D16-B6AC-2FBCC730A992}">
      <formula1>$M$12:$Q$12</formula1>
    </dataValidation>
    <dataValidation type="whole" allowBlank="1" showInputMessage="1" showErrorMessage="1" sqref="H56 H59" xr:uid="{53A072A6-0B56-4B25-BEBD-1E102E61FE8D}">
      <formula1>0</formula1>
      <formula2>1</formula2>
    </dataValidation>
    <dataValidation type="whole" operator="greaterThanOrEqual" allowBlank="1" showInputMessage="1" showErrorMessage="1" sqref="H57:H58 H64" xr:uid="{75BFFE53-8E84-4D57-9A50-A6FC613FFABF}">
      <formula1>0</formula1>
    </dataValidation>
    <dataValidation type="custom" allowBlank="1" showInputMessage="1" showErrorMessage="1" sqref="H60:H63" xr:uid="{BBDE45EA-1208-4B00-ACF5-88AF1C6B0F30}">
      <formula1>SUM($H$60:$H$63)&lt;=1</formula1>
    </dataValidation>
  </dataValidations>
  <pageMargins left="0.59055118110236227" right="0.59055118110236227" top="0.59055118110236227" bottom="0.59055118110236227" header="0.39370078740157483" footer="0.3937007874015748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</xdr:row>
                    <xdr:rowOff>285750</xdr:rowOff>
                  </from>
                  <to>
                    <xdr:col>1</xdr:col>
                    <xdr:colOff>336550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6</xdr:row>
                    <xdr:rowOff>101600</xdr:rowOff>
                  </from>
                  <to>
                    <xdr:col>3</xdr:col>
                    <xdr:colOff>368300</xdr:colOff>
                    <xdr:row>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7</xdr:row>
                    <xdr:rowOff>69850</xdr:rowOff>
                  </from>
                  <to>
                    <xdr:col>3</xdr:col>
                    <xdr:colOff>368300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AD80-8E15-479F-887D-A335BD967B5D}">
  <dimension ref="A1"/>
  <sheetViews>
    <sheetView workbookViewId="0"/>
  </sheetViews>
  <sheetFormatPr defaultRowHeight="14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丹波市</vt:lpstr>
      <vt:lpstr>Sheet1</vt:lpstr>
      <vt:lpstr>丹波市!Print_Area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Administrator</cp:lastModifiedBy>
  <cp:lastPrinted>2026-01-30T08:52:28Z</cp:lastPrinted>
  <dcterms:created xsi:type="dcterms:W3CDTF">2024-02-28T08:53:01Z</dcterms:created>
  <dcterms:modified xsi:type="dcterms:W3CDTF">2026-02-02T09:35:17Z</dcterms:modified>
</cp:coreProperties>
</file>