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10.79.176.19\組織\生活環境部\環境課\03◆環境係\■脱炭素推進係\041406事業　地球温暖化対策推進事業\60 クール・チョイス（ノーマイカー通勤運動等）\クールアースディ（ノーマイカー運動）\R8\01実施要領\"/>
    </mc:Choice>
  </mc:AlternateContent>
  <xr:revisionPtr revIDLastSave="0" documentId="13_ncr:1_{1C785B2A-E612-49DD-99AF-D70CB587AC66}" xr6:coauthVersionLast="47" xr6:coauthVersionMax="47" xr10:uidLastSave="{00000000-0000-0000-0000-000000000000}"/>
  <bookViews>
    <workbookView xWindow="0" yWindow="75" windowWidth="25470" windowHeight="14640" activeTab="6" xr2:uid="{00000000-000D-0000-FFFF-FFFF00000000}"/>
  </bookViews>
  <sheets>
    <sheet name=" 【様式１】 事業者情報" sheetId="18" r:id="rId1"/>
    <sheet name="実績報告書1" sheetId="21" state="hidden" r:id="rId2"/>
    <sheet name="実績報告書2" sheetId="28" state="hidden" r:id="rId3"/>
    <sheet name="実績報告書3" sheetId="30" state="hidden" r:id="rId4"/>
    <sheet name="実績報告書4" sheetId="32" state="hidden" r:id="rId5"/>
    <sheet name="実績報告書5" sheetId="34" state="hidden" r:id="rId6"/>
    <sheet name="【様式２】入力シート" sheetId="3" r:id="rId7"/>
  </sheets>
  <definedNames>
    <definedName name="_xlnm._FilterDatabase" localSheetId="6" hidden="1">【様式２】入力シート!$A$3:$M$11</definedName>
    <definedName name="_xlnm.Print_Area" localSheetId="0">' 【様式１】 事業者情報'!$A$1:$K$29</definedName>
    <definedName name="_xlnm.Print_Area" localSheetId="6">【様式２】入力シート!$A$1:$BV$43</definedName>
    <definedName name="_xlnm.Print_Area" localSheetId="1">実績報告書1!$A$1:$Q$51</definedName>
    <definedName name="_xlnm.Print_Area" localSheetId="2">実績報告書2!$A$1:$Q$51</definedName>
    <definedName name="_xlnm.Print_Area" localSheetId="3">実績報告書3!$A$1:$Q$51</definedName>
    <definedName name="_xlnm.Print_Area" localSheetId="4">実績報告書4!$A$1:$Q$51</definedName>
    <definedName name="_xlnm.Print_Area" localSheetId="5">実績報告書5!$A$1:$Q$51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4" i="3" l="1"/>
  <c r="BS34" i="3"/>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4" i="3"/>
  <c r="L3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4" i="3"/>
  <c r="BS5" i="3"/>
  <c r="BS6" i="3"/>
  <c r="BS7" i="3"/>
  <c r="BS8" i="3"/>
  <c r="BS9" i="3"/>
  <c r="BS10" i="3"/>
  <c r="BS11" i="3"/>
  <c r="BS12" i="3"/>
  <c r="BS13" i="3"/>
  <c r="BS14" i="3"/>
  <c r="BS15" i="3"/>
  <c r="BS16" i="3"/>
  <c r="BS17" i="3"/>
  <c r="BS18" i="3"/>
  <c r="BS19" i="3"/>
  <c r="BS20" i="3"/>
  <c r="BS21" i="3"/>
  <c r="BS22" i="3"/>
  <c r="BS23" i="3"/>
  <c r="BS24" i="3"/>
  <c r="BS25" i="3"/>
  <c r="BS26" i="3"/>
  <c r="BS27" i="3"/>
  <c r="BS28" i="3"/>
  <c r="BS29" i="3"/>
  <c r="BS30" i="3"/>
  <c r="BS31" i="3"/>
  <c r="BS32" i="3"/>
  <c r="BS33" i="3"/>
  <c r="BU34" i="3"/>
  <c r="BU5" i="3"/>
  <c r="BU6" i="3"/>
  <c r="BU7" i="3"/>
  <c r="BU8" i="3"/>
  <c r="BU9" i="3"/>
  <c r="BU10" i="3"/>
  <c r="BU11" i="3"/>
  <c r="BU12" i="3"/>
  <c r="BU13" i="3"/>
  <c r="BU14" i="3"/>
  <c r="BU15" i="3"/>
  <c r="BU16" i="3"/>
  <c r="BU17" i="3"/>
  <c r="BU18" i="3"/>
  <c r="BU19" i="3"/>
  <c r="BU20" i="3"/>
  <c r="BU21" i="3"/>
  <c r="BU22" i="3"/>
  <c r="BU23" i="3"/>
  <c r="BU24" i="3"/>
  <c r="BU25" i="3"/>
  <c r="BU26" i="3"/>
  <c r="BU27" i="3"/>
  <c r="BU28" i="3"/>
  <c r="BU29" i="3"/>
  <c r="BU30" i="3"/>
  <c r="BU31" i="3"/>
  <c r="BU32" i="3"/>
  <c r="BU33" i="3"/>
  <c r="BU4" i="3"/>
  <c r="H34" i="3" l="1"/>
  <c r="BQ5" i="3"/>
  <c r="BQ6" i="3"/>
  <c r="BQ7" i="3"/>
  <c r="BQ8" i="3"/>
  <c r="BQ9" i="3"/>
  <c r="BQ10" i="3"/>
  <c r="BQ11" i="3"/>
  <c r="BQ12" i="3"/>
  <c r="BQ13" i="3"/>
  <c r="BQ14" i="3"/>
  <c r="BQ15" i="3"/>
  <c r="BQ16" i="3"/>
  <c r="BQ17" i="3"/>
  <c r="BQ18" i="3"/>
  <c r="BQ19" i="3"/>
  <c r="BQ20" i="3"/>
  <c r="BQ21" i="3"/>
  <c r="BQ22" i="3"/>
  <c r="BQ23" i="3"/>
  <c r="BQ24" i="3"/>
  <c r="BQ25" i="3"/>
  <c r="BQ26" i="3"/>
  <c r="BQ27" i="3"/>
  <c r="BQ28" i="3"/>
  <c r="BQ29" i="3"/>
  <c r="BQ30" i="3"/>
  <c r="BQ31" i="3"/>
  <c r="BQ32" i="3"/>
  <c r="BQ33" i="3"/>
  <c r="BQ4" i="3"/>
  <c r="U1" i="3" l="1"/>
  <c r="Z1" i="3"/>
  <c r="AL1" i="3"/>
  <c r="AW1" i="3"/>
  <c r="D15" i="30" l="1"/>
  <c r="D17" i="28"/>
  <c r="D16" i="28"/>
  <c r="D15" i="28"/>
  <c r="D16" i="21"/>
  <c r="D15" i="21"/>
  <c r="B46" i="34" l="1"/>
  <c r="K38" i="34"/>
  <c r="P17" i="34"/>
  <c r="P21" i="34"/>
  <c r="P25" i="34"/>
  <c r="B38" i="34"/>
  <c r="M1" i="34"/>
  <c r="B5" i="34"/>
  <c r="B6" i="34"/>
  <c r="B7" i="34"/>
  <c r="B8" i="34"/>
  <c r="K8" i="34"/>
  <c r="B9" i="34"/>
  <c r="A14" i="34"/>
  <c r="B14" i="34"/>
  <c r="D14" i="34"/>
  <c r="F14" i="34"/>
  <c r="H14" i="34"/>
  <c r="J14" i="34"/>
  <c r="L14" i="34"/>
  <c r="N14" i="34"/>
  <c r="P14" i="34"/>
  <c r="A15" i="34"/>
  <c r="B15" i="34"/>
  <c r="D15" i="34"/>
  <c r="F15" i="34"/>
  <c r="H15" i="34"/>
  <c r="J15" i="34"/>
  <c r="L15" i="34"/>
  <c r="N15" i="34"/>
  <c r="P15" i="34"/>
  <c r="A16" i="34"/>
  <c r="B16" i="34"/>
  <c r="D16" i="34"/>
  <c r="F16" i="34"/>
  <c r="F27" i="34" s="1"/>
  <c r="H16" i="34"/>
  <c r="J16" i="34"/>
  <c r="L16" i="34"/>
  <c r="N16" i="34"/>
  <c r="N27" i="34" s="1"/>
  <c r="P16" i="34"/>
  <c r="A17" i="34"/>
  <c r="B17" i="34"/>
  <c r="D17" i="34"/>
  <c r="F17" i="34"/>
  <c r="H17" i="34"/>
  <c r="J17" i="34"/>
  <c r="L17" i="34"/>
  <c r="N17" i="34"/>
  <c r="A18" i="34"/>
  <c r="B18" i="34"/>
  <c r="D18" i="34"/>
  <c r="F18" i="34"/>
  <c r="H18" i="34"/>
  <c r="J18" i="34"/>
  <c r="L18" i="34"/>
  <c r="N18" i="34"/>
  <c r="P18" i="34"/>
  <c r="A19" i="34"/>
  <c r="B19" i="34"/>
  <c r="D19" i="34"/>
  <c r="F19" i="34"/>
  <c r="H19" i="34"/>
  <c r="J19" i="34"/>
  <c r="L19" i="34"/>
  <c r="N19" i="34"/>
  <c r="P19" i="34"/>
  <c r="A20" i="34"/>
  <c r="B20" i="34"/>
  <c r="D20" i="34"/>
  <c r="F20" i="34"/>
  <c r="H20" i="34"/>
  <c r="J20" i="34"/>
  <c r="L20" i="34"/>
  <c r="N20" i="34"/>
  <c r="P20" i="34"/>
  <c r="A21" i="34"/>
  <c r="B21" i="34"/>
  <c r="D21" i="34"/>
  <c r="F21" i="34"/>
  <c r="H21" i="34"/>
  <c r="J21" i="34"/>
  <c r="L21" i="34"/>
  <c r="N21" i="34"/>
  <c r="A22" i="34"/>
  <c r="B22" i="34"/>
  <c r="D22" i="34"/>
  <c r="F22" i="34"/>
  <c r="H22" i="34"/>
  <c r="J22" i="34"/>
  <c r="L22" i="34"/>
  <c r="N22" i="34"/>
  <c r="P22" i="34"/>
  <c r="A23" i="34"/>
  <c r="B23" i="34"/>
  <c r="D23" i="34"/>
  <c r="F23" i="34"/>
  <c r="H23" i="34"/>
  <c r="J23" i="34"/>
  <c r="L23" i="34"/>
  <c r="N23" i="34"/>
  <c r="P23" i="34"/>
  <c r="A24" i="34"/>
  <c r="B24" i="34"/>
  <c r="D24" i="34"/>
  <c r="F24" i="34"/>
  <c r="H24" i="34"/>
  <c r="J24" i="34"/>
  <c r="L24" i="34"/>
  <c r="N24" i="34"/>
  <c r="P24" i="34"/>
  <c r="A25" i="34"/>
  <c r="B25" i="34"/>
  <c r="D25" i="34"/>
  <c r="F25" i="34"/>
  <c r="H25" i="34"/>
  <c r="J25" i="34"/>
  <c r="L25" i="34"/>
  <c r="N25" i="34"/>
  <c r="A26" i="34"/>
  <c r="B26" i="34"/>
  <c r="D26" i="34"/>
  <c r="F26" i="34"/>
  <c r="H26" i="34"/>
  <c r="J26" i="34"/>
  <c r="J27" i="34" s="1"/>
  <c r="L26" i="34"/>
  <c r="N26" i="34"/>
  <c r="P26" i="34"/>
  <c r="B27" i="34"/>
  <c r="B32" i="34"/>
  <c r="G32" i="34"/>
  <c r="M32" i="34"/>
  <c r="G33" i="34"/>
  <c r="M33" i="34"/>
  <c r="B34" i="34"/>
  <c r="G34" i="34"/>
  <c r="M34" i="34"/>
  <c r="M35" i="34"/>
  <c r="K41" i="34"/>
  <c r="B46" i="32"/>
  <c r="K38" i="32"/>
  <c r="P17" i="32"/>
  <c r="P21" i="32"/>
  <c r="P25" i="32"/>
  <c r="B38" i="32"/>
  <c r="M1" i="32"/>
  <c r="B5" i="32"/>
  <c r="B6" i="32"/>
  <c r="B7" i="32"/>
  <c r="B8" i="32"/>
  <c r="K8" i="32"/>
  <c r="B9" i="32"/>
  <c r="A14" i="32"/>
  <c r="B14" i="32"/>
  <c r="D14" i="32"/>
  <c r="F14" i="32"/>
  <c r="H14" i="32"/>
  <c r="J14" i="32"/>
  <c r="L14" i="32"/>
  <c r="N14" i="32"/>
  <c r="P14" i="32"/>
  <c r="A15" i="32"/>
  <c r="B15" i="32"/>
  <c r="D15" i="32"/>
  <c r="F15" i="32"/>
  <c r="H15" i="32"/>
  <c r="J15" i="32"/>
  <c r="L15" i="32"/>
  <c r="N15" i="32"/>
  <c r="P15" i="32"/>
  <c r="A16" i="32"/>
  <c r="B16" i="32"/>
  <c r="D16" i="32"/>
  <c r="F16" i="32"/>
  <c r="H16" i="32"/>
  <c r="J16" i="32"/>
  <c r="L16" i="32"/>
  <c r="N16" i="32"/>
  <c r="P16" i="32"/>
  <c r="A17" i="32"/>
  <c r="B17" i="32"/>
  <c r="D17" i="32"/>
  <c r="F17" i="32"/>
  <c r="H17" i="32"/>
  <c r="J17" i="32"/>
  <c r="L17" i="32"/>
  <c r="L27" i="32" s="1"/>
  <c r="N17" i="32"/>
  <c r="A18" i="32"/>
  <c r="B18" i="32"/>
  <c r="D18" i="32"/>
  <c r="F18" i="32"/>
  <c r="H18" i="32"/>
  <c r="J18" i="32"/>
  <c r="L18" i="32"/>
  <c r="N18" i="32"/>
  <c r="P18" i="32"/>
  <c r="A19" i="32"/>
  <c r="B19" i="32"/>
  <c r="D19" i="32"/>
  <c r="F19" i="32"/>
  <c r="H19" i="32"/>
  <c r="J19" i="32"/>
  <c r="L19" i="32"/>
  <c r="N19" i="32"/>
  <c r="P19" i="32"/>
  <c r="A20" i="32"/>
  <c r="B20" i="32"/>
  <c r="D20" i="32"/>
  <c r="F20" i="32"/>
  <c r="H20" i="32"/>
  <c r="J20" i="32"/>
  <c r="L20" i="32"/>
  <c r="N20" i="32"/>
  <c r="P20" i="32"/>
  <c r="A21" i="32"/>
  <c r="B21" i="32"/>
  <c r="D21" i="32"/>
  <c r="F21" i="32"/>
  <c r="H21" i="32"/>
  <c r="J21" i="32"/>
  <c r="L21" i="32"/>
  <c r="N21" i="32"/>
  <c r="A22" i="32"/>
  <c r="B22" i="32"/>
  <c r="D22" i="32"/>
  <c r="F22" i="32"/>
  <c r="H22" i="32"/>
  <c r="J22" i="32"/>
  <c r="L22" i="32"/>
  <c r="N22" i="32"/>
  <c r="P22" i="32"/>
  <c r="A23" i="32"/>
  <c r="B23" i="32"/>
  <c r="D23" i="32"/>
  <c r="F23" i="32"/>
  <c r="H23" i="32"/>
  <c r="J23" i="32"/>
  <c r="L23" i="32"/>
  <c r="N23" i="32"/>
  <c r="P23" i="32"/>
  <c r="A24" i="32"/>
  <c r="B24" i="32"/>
  <c r="D24" i="32"/>
  <c r="F24" i="32"/>
  <c r="H24" i="32"/>
  <c r="J24" i="32"/>
  <c r="L24" i="32"/>
  <c r="N24" i="32"/>
  <c r="P24" i="32"/>
  <c r="A25" i="32"/>
  <c r="B25" i="32"/>
  <c r="D25" i="32"/>
  <c r="F25" i="32"/>
  <c r="H25" i="32"/>
  <c r="J25" i="32"/>
  <c r="L25" i="32"/>
  <c r="N25" i="32"/>
  <c r="A26" i="32"/>
  <c r="B26" i="32"/>
  <c r="D26" i="32"/>
  <c r="F26" i="32"/>
  <c r="H26" i="32"/>
  <c r="J26" i="32"/>
  <c r="J27" i="32" s="1"/>
  <c r="L26" i="32"/>
  <c r="N26" i="32"/>
  <c r="P26" i="32"/>
  <c r="B32" i="32"/>
  <c r="G32" i="32"/>
  <c r="M32" i="32"/>
  <c r="G33" i="32"/>
  <c r="M33" i="32"/>
  <c r="B34" i="32"/>
  <c r="G34" i="32"/>
  <c r="M34" i="32"/>
  <c r="M35" i="32"/>
  <c r="K41" i="32"/>
  <c r="B46" i="30"/>
  <c r="K38" i="30"/>
  <c r="P17" i="30"/>
  <c r="P21" i="30"/>
  <c r="P25" i="30"/>
  <c r="B38" i="30"/>
  <c r="M1" i="30"/>
  <c r="B5" i="30"/>
  <c r="B6" i="30"/>
  <c r="B7" i="30"/>
  <c r="B8" i="30"/>
  <c r="K8" i="30"/>
  <c r="B9" i="30"/>
  <c r="A14" i="30"/>
  <c r="B14" i="30"/>
  <c r="D14" i="30"/>
  <c r="F14" i="30"/>
  <c r="H14" i="30"/>
  <c r="J14" i="30"/>
  <c r="L14" i="30"/>
  <c r="N14" i="30"/>
  <c r="P14" i="30"/>
  <c r="A15" i="30"/>
  <c r="B15" i="30"/>
  <c r="F15" i="30"/>
  <c r="H15" i="30"/>
  <c r="J15" i="30"/>
  <c r="L15" i="30"/>
  <c r="N15" i="30"/>
  <c r="P15" i="30"/>
  <c r="P27" i="30" s="1"/>
  <c r="A16" i="30"/>
  <c r="B16" i="30"/>
  <c r="D16" i="30"/>
  <c r="F16" i="30"/>
  <c r="H16" i="30"/>
  <c r="J16" i="30"/>
  <c r="L16" i="30"/>
  <c r="N16" i="30"/>
  <c r="P16" i="30"/>
  <c r="A17" i="30"/>
  <c r="B17" i="30"/>
  <c r="D17" i="30"/>
  <c r="F17" i="30"/>
  <c r="H17" i="30"/>
  <c r="J17" i="30"/>
  <c r="L17" i="30"/>
  <c r="N17" i="30"/>
  <c r="A18" i="30"/>
  <c r="B18" i="30"/>
  <c r="D18" i="30"/>
  <c r="F18" i="30"/>
  <c r="H18" i="30"/>
  <c r="J18" i="30"/>
  <c r="L18" i="30"/>
  <c r="N18" i="30"/>
  <c r="P18" i="30"/>
  <c r="A19" i="30"/>
  <c r="B19" i="30"/>
  <c r="D19" i="30"/>
  <c r="F19" i="30"/>
  <c r="H19" i="30"/>
  <c r="J19" i="30"/>
  <c r="L19" i="30"/>
  <c r="N19" i="30"/>
  <c r="P19" i="30"/>
  <c r="A20" i="30"/>
  <c r="B20" i="30"/>
  <c r="D20" i="30"/>
  <c r="F20" i="30"/>
  <c r="H20" i="30"/>
  <c r="J20" i="30"/>
  <c r="L20" i="30"/>
  <c r="N20" i="30"/>
  <c r="P20" i="30"/>
  <c r="A21" i="30"/>
  <c r="B21" i="30"/>
  <c r="D21" i="30"/>
  <c r="F21" i="30"/>
  <c r="H21" i="30"/>
  <c r="J21" i="30"/>
  <c r="L21" i="30"/>
  <c r="N21" i="30"/>
  <c r="A22" i="30"/>
  <c r="B22" i="30"/>
  <c r="D22" i="30"/>
  <c r="F22" i="30"/>
  <c r="H22" i="30"/>
  <c r="J22" i="30"/>
  <c r="L22" i="30"/>
  <c r="N22" i="30"/>
  <c r="P22" i="30"/>
  <c r="A23" i="30"/>
  <c r="B23" i="30"/>
  <c r="D23" i="30"/>
  <c r="F23" i="30"/>
  <c r="H23" i="30"/>
  <c r="J23" i="30"/>
  <c r="L23" i="30"/>
  <c r="N23" i="30"/>
  <c r="P23" i="30"/>
  <c r="A24" i="30"/>
  <c r="B24" i="30"/>
  <c r="D24" i="30"/>
  <c r="F24" i="30"/>
  <c r="H24" i="30"/>
  <c r="J24" i="30"/>
  <c r="L24" i="30"/>
  <c r="N24" i="30"/>
  <c r="P24" i="30"/>
  <c r="A25" i="30"/>
  <c r="B25" i="30"/>
  <c r="D25" i="30"/>
  <c r="F25" i="30"/>
  <c r="H25" i="30"/>
  <c r="J25" i="30"/>
  <c r="L25" i="30"/>
  <c r="N25" i="30"/>
  <c r="A26" i="30"/>
  <c r="B26" i="30"/>
  <c r="D26" i="30"/>
  <c r="F26" i="30"/>
  <c r="H26" i="30"/>
  <c r="J26" i="30"/>
  <c r="L26" i="30"/>
  <c r="N26" i="30"/>
  <c r="P26" i="30"/>
  <c r="B32" i="30"/>
  <c r="G32" i="30"/>
  <c r="M32" i="30"/>
  <c r="G33" i="30"/>
  <c r="M33" i="30"/>
  <c r="B34" i="30"/>
  <c r="G34" i="30"/>
  <c r="M34" i="30"/>
  <c r="M35" i="30"/>
  <c r="K41" i="30"/>
  <c r="K38" i="28"/>
  <c r="P14" i="28"/>
  <c r="P17" i="28"/>
  <c r="P21" i="28"/>
  <c r="P25" i="28"/>
  <c r="B38" i="28"/>
  <c r="M1" i="28"/>
  <c r="B5" i="28"/>
  <c r="B6" i="28"/>
  <c r="B7" i="28"/>
  <c r="B8" i="28"/>
  <c r="K8" i="28"/>
  <c r="B9" i="28"/>
  <c r="A14" i="28"/>
  <c r="B14" i="28"/>
  <c r="D14" i="28"/>
  <c r="F14" i="28"/>
  <c r="H14" i="28"/>
  <c r="J14" i="28"/>
  <c r="L14" i="28"/>
  <c r="N14" i="28"/>
  <c r="A15" i="28"/>
  <c r="B15" i="28"/>
  <c r="F15" i="28"/>
  <c r="H15" i="28"/>
  <c r="J15" i="28"/>
  <c r="L15" i="28"/>
  <c r="N15" i="28"/>
  <c r="P15" i="28"/>
  <c r="A16" i="28"/>
  <c r="B16" i="28"/>
  <c r="F16" i="28"/>
  <c r="H16" i="28"/>
  <c r="J16" i="28"/>
  <c r="L16" i="28"/>
  <c r="N16" i="28"/>
  <c r="P16" i="28"/>
  <c r="A17" i="28"/>
  <c r="B17" i="28"/>
  <c r="D27" i="28"/>
  <c r="F17" i="28"/>
  <c r="H17" i="28"/>
  <c r="J17" i="28"/>
  <c r="L17" i="28"/>
  <c r="N17" i="28"/>
  <c r="A18" i="28"/>
  <c r="B18" i="28"/>
  <c r="D18" i="28"/>
  <c r="F18" i="28"/>
  <c r="H18" i="28"/>
  <c r="J18" i="28"/>
  <c r="L18" i="28"/>
  <c r="N18" i="28"/>
  <c r="P18" i="28"/>
  <c r="A19" i="28"/>
  <c r="B19" i="28"/>
  <c r="D19" i="28"/>
  <c r="F19" i="28"/>
  <c r="H19" i="28"/>
  <c r="J19" i="28"/>
  <c r="L19" i="28"/>
  <c r="N19" i="28"/>
  <c r="P19" i="28"/>
  <c r="A20" i="28"/>
  <c r="B20" i="28"/>
  <c r="D20" i="28"/>
  <c r="F20" i="28"/>
  <c r="H20" i="28"/>
  <c r="J20" i="28"/>
  <c r="L20" i="28"/>
  <c r="N20" i="28"/>
  <c r="P20" i="28"/>
  <c r="A21" i="28"/>
  <c r="B21" i="28"/>
  <c r="D21" i="28"/>
  <c r="F21" i="28"/>
  <c r="H21" i="28"/>
  <c r="J21" i="28"/>
  <c r="L21" i="28"/>
  <c r="N21" i="28"/>
  <c r="A22" i="28"/>
  <c r="B22" i="28"/>
  <c r="D22" i="28"/>
  <c r="F22" i="28"/>
  <c r="H22" i="28"/>
  <c r="J22" i="28"/>
  <c r="L22" i="28"/>
  <c r="N22" i="28"/>
  <c r="P22" i="28"/>
  <c r="A23" i="28"/>
  <c r="B23" i="28"/>
  <c r="D23" i="28"/>
  <c r="F23" i="28"/>
  <c r="H23" i="28"/>
  <c r="J23" i="28"/>
  <c r="L23" i="28"/>
  <c r="N23" i="28"/>
  <c r="P23" i="28"/>
  <c r="A24" i="28"/>
  <c r="B24" i="28"/>
  <c r="D24" i="28"/>
  <c r="F24" i="28"/>
  <c r="H24" i="28"/>
  <c r="J24" i="28"/>
  <c r="L24" i="28"/>
  <c r="N24" i="28"/>
  <c r="P24" i="28"/>
  <c r="A25" i="28"/>
  <c r="B25" i="28"/>
  <c r="D25" i="28"/>
  <c r="F25" i="28"/>
  <c r="H25" i="28"/>
  <c r="J25" i="28"/>
  <c r="L25" i="28"/>
  <c r="N25" i="28"/>
  <c r="A26" i="28"/>
  <c r="B26" i="28"/>
  <c r="D26" i="28"/>
  <c r="F26" i="28"/>
  <c r="H26" i="28"/>
  <c r="J26" i="28"/>
  <c r="L26" i="28"/>
  <c r="N26" i="28"/>
  <c r="P26" i="28"/>
  <c r="B27" i="28"/>
  <c r="B32" i="28"/>
  <c r="G32" i="28"/>
  <c r="M32" i="28"/>
  <c r="G33" i="28"/>
  <c r="M33" i="28"/>
  <c r="B34" i="28"/>
  <c r="G34" i="28"/>
  <c r="M34" i="28"/>
  <c r="M35" i="28"/>
  <c r="K41" i="28"/>
  <c r="P27" i="34" l="1"/>
  <c r="H27" i="34"/>
  <c r="J27" i="30"/>
  <c r="H27" i="30"/>
  <c r="D27" i="32"/>
  <c r="L27" i="30"/>
  <c r="D27" i="30"/>
  <c r="N27" i="32"/>
  <c r="F27" i="32"/>
  <c r="B27" i="30"/>
  <c r="B27" i="32"/>
  <c r="N27" i="30"/>
  <c r="F27" i="30"/>
  <c r="P27" i="32"/>
  <c r="H27" i="32"/>
  <c r="L27" i="34"/>
  <c r="D27" i="34"/>
  <c r="J27" i="28"/>
  <c r="B41" i="34"/>
  <c r="B44" i="32"/>
  <c r="B41" i="32"/>
  <c r="B44" i="30"/>
  <c r="K44" i="30"/>
  <c r="B41" i="30"/>
  <c r="P27" i="28"/>
  <c r="L27" i="28"/>
  <c r="N27" i="28"/>
  <c r="F27" i="28"/>
  <c r="H27" i="28"/>
  <c r="K44" i="28"/>
  <c r="B44" i="28"/>
  <c r="B41" i="28"/>
  <c r="B46" i="28"/>
  <c r="K44" i="34" l="1"/>
  <c r="B44" i="34"/>
  <c r="K44" i="32"/>
  <c r="B14" i="21" l="1"/>
  <c r="M1" i="21" l="1"/>
  <c r="B9" i="21"/>
  <c r="K8" i="21"/>
  <c r="B8" i="21"/>
  <c r="B7" i="21"/>
  <c r="B6" i="21"/>
  <c r="B5" i="21"/>
  <c r="S41" i="3"/>
  <c r="M35" i="21"/>
  <c r="M34" i="21"/>
  <c r="M33" i="21"/>
  <c r="M32" i="21"/>
  <c r="G32" i="21"/>
  <c r="G34" i="21"/>
  <c r="G33" i="21"/>
  <c r="C36" i="3"/>
  <c r="B32" i="21"/>
  <c r="D41" i="3"/>
  <c r="C41" i="3"/>
  <c r="N26" i="21" l="1"/>
  <c r="N25" i="21"/>
  <c r="N23" i="21"/>
  <c r="N24" i="21"/>
  <c r="N22" i="21"/>
  <c r="N21" i="21"/>
  <c r="N20" i="21"/>
  <c r="N19" i="21"/>
  <c r="N18" i="21"/>
  <c r="N17" i="21"/>
  <c r="N16" i="21"/>
  <c r="N15" i="21"/>
  <c r="N14" i="21"/>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4" i="3"/>
  <c r="BO41" i="3"/>
  <c r="BK41" i="3"/>
  <c r="BG41" i="3"/>
  <c r="BC41" i="3"/>
  <c r="AY41" i="3"/>
  <c r="AU41" i="3"/>
  <c r="AQ41" i="3"/>
  <c r="AM41" i="3"/>
  <c r="AI41" i="3"/>
  <c r="AE41" i="3"/>
  <c r="AA41" i="3"/>
  <c r="W41" i="3"/>
  <c r="E40" i="3"/>
  <c r="E39" i="3"/>
  <c r="E38" i="3"/>
  <c r="BO40" i="3"/>
  <c r="BK40" i="3"/>
  <c r="BG40" i="3"/>
  <c r="BC40" i="3"/>
  <c r="AY40" i="3"/>
  <c r="AU40" i="3"/>
  <c r="AQ40" i="3"/>
  <c r="AM40" i="3"/>
  <c r="AI40" i="3"/>
  <c r="AE40" i="3"/>
  <c r="AA40" i="3"/>
  <c r="W40" i="3"/>
  <c r="S40" i="3"/>
  <c r="D40" i="3"/>
  <c r="C40" i="3"/>
  <c r="L26" i="21"/>
  <c r="J26" i="21"/>
  <c r="H26" i="21"/>
  <c r="F26" i="21"/>
  <c r="D26" i="21"/>
  <c r="B26" i="21"/>
  <c r="L25" i="21"/>
  <c r="J25" i="21"/>
  <c r="H25" i="21"/>
  <c r="F25" i="21"/>
  <c r="D25" i="21"/>
  <c r="B25" i="21"/>
  <c r="L24" i="21"/>
  <c r="J24" i="21"/>
  <c r="H24" i="21"/>
  <c r="F24" i="21"/>
  <c r="D24" i="21"/>
  <c r="B24" i="21"/>
  <c r="L23" i="21"/>
  <c r="J23" i="21"/>
  <c r="H23" i="21"/>
  <c r="F23" i="21"/>
  <c r="D23" i="21"/>
  <c r="B23" i="21"/>
  <c r="L22" i="21"/>
  <c r="J22" i="21"/>
  <c r="H22" i="21"/>
  <c r="F22" i="21"/>
  <c r="D22" i="21"/>
  <c r="B22" i="21"/>
  <c r="L21" i="21"/>
  <c r="J21" i="21"/>
  <c r="H21" i="21"/>
  <c r="F21" i="21"/>
  <c r="D21" i="21"/>
  <c r="B21" i="21"/>
  <c r="L20" i="21"/>
  <c r="J20" i="21"/>
  <c r="H20" i="21"/>
  <c r="F20" i="21"/>
  <c r="D20" i="21"/>
  <c r="B20" i="21"/>
  <c r="L19" i="21"/>
  <c r="J19" i="21"/>
  <c r="H19" i="21"/>
  <c r="F19" i="21"/>
  <c r="D19" i="21"/>
  <c r="B19" i="21"/>
  <c r="L18" i="21"/>
  <c r="J18" i="21"/>
  <c r="H18" i="21"/>
  <c r="F18" i="21"/>
  <c r="D18" i="21"/>
  <c r="B18" i="21"/>
  <c r="L17" i="21"/>
  <c r="J17" i="21"/>
  <c r="H17" i="21"/>
  <c r="F17" i="21"/>
  <c r="D17" i="21"/>
  <c r="B17" i="21"/>
  <c r="L16" i="21"/>
  <c r="J16" i="21"/>
  <c r="H16" i="21"/>
  <c r="F16" i="21"/>
  <c r="B16" i="21"/>
  <c r="L15" i="21"/>
  <c r="J15" i="21"/>
  <c r="H15" i="21"/>
  <c r="F15" i="21"/>
  <c r="B15" i="21"/>
  <c r="L14" i="21"/>
  <c r="J14" i="21"/>
  <c r="H14" i="21"/>
  <c r="F14" i="21"/>
  <c r="D14" i="21"/>
  <c r="A26" i="21"/>
  <c r="A25" i="21"/>
  <c r="A24" i="21"/>
  <c r="A23" i="21"/>
  <c r="A22" i="21"/>
  <c r="A21" i="21"/>
  <c r="A20" i="21"/>
  <c r="A19" i="21"/>
  <c r="A18" i="21"/>
  <c r="A17" i="21"/>
  <c r="A16" i="21"/>
  <c r="A15" i="21"/>
  <c r="A14" i="21"/>
  <c r="BU40" i="3" l="1"/>
  <c r="BU41" i="3"/>
  <c r="N27" i="21"/>
  <c r="D27" i="21"/>
  <c r="L27" i="21"/>
  <c r="F27" i="21"/>
  <c r="H27" i="21"/>
  <c r="B27" i="21"/>
  <c r="J27" i="21"/>
  <c r="D39" i="3"/>
  <c r="C39" i="3"/>
  <c r="BO39" i="3"/>
  <c r="BO38" i="3"/>
  <c r="BO37" i="3"/>
  <c r="BO36" i="3"/>
  <c r="BK39" i="3"/>
  <c r="BK38" i="3"/>
  <c r="BK37" i="3"/>
  <c r="BK36" i="3"/>
  <c r="BG39" i="3"/>
  <c r="BG38" i="3"/>
  <c r="BG37" i="3"/>
  <c r="BG36" i="3"/>
  <c r="BC39" i="3"/>
  <c r="BC38" i="3"/>
  <c r="BC37" i="3"/>
  <c r="BC36" i="3"/>
  <c r="AY39" i="3"/>
  <c r="AY38" i="3"/>
  <c r="AY37" i="3"/>
  <c r="AY36" i="3"/>
  <c r="AU39" i="3"/>
  <c r="AU38" i="3"/>
  <c r="AU37" i="3"/>
  <c r="AU36" i="3"/>
  <c r="AQ39" i="3"/>
  <c r="AQ38" i="3"/>
  <c r="AQ37" i="3"/>
  <c r="AQ36" i="3"/>
  <c r="AM39" i="3"/>
  <c r="AM38" i="3"/>
  <c r="AM37" i="3"/>
  <c r="AM36" i="3"/>
  <c r="AI39" i="3"/>
  <c r="AI38" i="3"/>
  <c r="AI37" i="3"/>
  <c r="AI36" i="3"/>
  <c r="AE39" i="3"/>
  <c r="AE38" i="3"/>
  <c r="AE37" i="3"/>
  <c r="AE36" i="3"/>
  <c r="AA39" i="3"/>
  <c r="AA38" i="3"/>
  <c r="AA37" i="3"/>
  <c r="AA36" i="3"/>
  <c r="W39" i="3"/>
  <c r="W38" i="3"/>
  <c r="W37" i="3"/>
  <c r="W36" i="3"/>
  <c r="AM42" i="3" l="1"/>
  <c r="BO42" i="3"/>
  <c r="BK42" i="3"/>
  <c r="BG42" i="3"/>
  <c r="BC42" i="3"/>
  <c r="AY42" i="3"/>
  <c r="AU42" i="3"/>
  <c r="AQ42" i="3"/>
  <c r="AI42" i="3"/>
  <c r="AE42" i="3"/>
  <c r="AA42" i="3"/>
  <c r="W42" i="3"/>
  <c r="BI1" i="3"/>
  <c r="AK35" i="3"/>
  <c r="AM34" i="3"/>
  <c r="P19" i="21" s="1"/>
  <c r="U35" i="3" l="1"/>
  <c r="Q35" i="3"/>
  <c r="BM35" i="3"/>
  <c r="BI35" i="3"/>
  <c r="BE35" i="3"/>
  <c r="BA35" i="3"/>
  <c r="AW35" i="3"/>
  <c r="AS35" i="3"/>
  <c r="AO35" i="3"/>
  <c r="AG35" i="3"/>
  <c r="AC35" i="3"/>
  <c r="Y35" i="3"/>
  <c r="S38" i="3"/>
  <c r="BU38" i="3" s="1"/>
  <c r="S39" i="3"/>
  <c r="BU39" i="3" s="1"/>
  <c r="S37" i="3"/>
  <c r="BU37" i="3" s="1"/>
  <c r="S36" i="3"/>
  <c r="BU36" i="3" s="1"/>
  <c r="BU42" i="3" s="1"/>
  <c r="F1" i="3"/>
  <c r="S42" i="3" l="1"/>
  <c r="BO34" i="3" l="1"/>
  <c r="P26" i="21" s="1"/>
  <c r="BK34" i="3"/>
  <c r="P25" i="21" s="1"/>
  <c r="BG34" i="3"/>
  <c r="P24" i="21" s="1"/>
  <c r="BC34" i="3"/>
  <c r="P23" i="21" s="1"/>
  <c r="AY34" i="3"/>
  <c r="P22" i="21" s="1"/>
  <c r="AU34" i="3"/>
  <c r="P21" i="21" s="1"/>
  <c r="AQ34" i="3"/>
  <c r="P20" i="21" s="1"/>
  <c r="AI34" i="3"/>
  <c r="P18" i="21" s="1"/>
  <c r="AE34" i="3"/>
  <c r="P17" i="21" s="1"/>
  <c r="AA34" i="3"/>
  <c r="P16" i="21" s="1"/>
  <c r="W34" i="3"/>
  <c r="P15" i="21" s="1"/>
  <c r="S34" i="3"/>
  <c r="P14" i="21" s="1"/>
  <c r="P27" i="21" l="1"/>
  <c r="BQ34" i="3"/>
  <c r="F34" i="3"/>
  <c r="B34" i="21" l="1"/>
  <c r="B46" i="21"/>
  <c r="K44" i="21"/>
  <c r="B44" i="21"/>
  <c r="J37" i="3"/>
  <c r="D36" i="3"/>
  <c r="D38" i="3"/>
  <c r="D37" i="3"/>
  <c r="C38" i="3"/>
  <c r="C37" i="3"/>
  <c r="I37" i="3"/>
  <c r="E41" i="3"/>
  <c r="E37" i="3"/>
  <c r="L37" i="3" l="1"/>
  <c r="E36" i="3"/>
  <c r="C42" i="3"/>
  <c r="D42" i="3"/>
  <c r="I38" i="3"/>
  <c r="J38" i="3"/>
  <c r="K38" i="21" l="1"/>
  <c r="K41" i="21"/>
  <c r="L38" i="3"/>
  <c r="E42" i="3"/>
  <c r="L39" i="3" l="1"/>
  <c r="B38" i="21"/>
  <c r="B41" i="21" l="1"/>
</calcChain>
</file>

<file path=xl/sharedStrings.xml><?xml version="1.0" encoding="utf-8"?>
<sst xmlns="http://schemas.openxmlformats.org/spreadsheetml/2006/main" count="1677" uniqueCount="199">
  <si>
    <t>従業員名</t>
    <rPh sb="0" eb="3">
      <t>ジュウギョウイン</t>
    </rPh>
    <rPh sb="3" eb="4">
      <t>メイ</t>
    </rPh>
    <phoneticPr fontId="1"/>
  </si>
  <si>
    <t>普段の通勤手段</t>
    <rPh sb="0" eb="2">
      <t>フダン</t>
    </rPh>
    <rPh sb="3" eb="5">
      <t>ツウキン</t>
    </rPh>
    <rPh sb="5" eb="7">
      <t>シュダン</t>
    </rPh>
    <phoneticPr fontId="1"/>
  </si>
  <si>
    <t>km</t>
    <phoneticPr fontId="1"/>
  </si>
  <si>
    <t>ℓ</t>
    <phoneticPr fontId="1"/>
  </si>
  <si>
    <t>車</t>
    <rPh sb="0" eb="1">
      <t>クルマ</t>
    </rPh>
    <phoneticPr fontId="1"/>
  </si>
  <si>
    <t>バイク</t>
    <phoneticPr fontId="1"/>
  </si>
  <si>
    <t>徒歩</t>
    <rPh sb="0" eb="2">
      <t>トホ</t>
    </rPh>
    <phoneticPr fontId="1"/>
  </si>
  <si>
    <t>自転車</t>
    <rPh sb="0" eb="3">
      <t>ジテンシャ</t>
    </rPh>
    <phoneticPr fontId="1"/>
  </si>
  <si>
    <t>バス</t>
    <phoneticPr fontId="1"/>
  </si>
  <si>
    <t>ガソリン量</t>
    <rPh sb="4" eb="5">
      <t>リョウ</t>
    </rPh>
    <phoneticPr fontId="1"/>
  </si>
  <si>
    <t>あー１</t>
    <phoneticPr fontId="1"/>
  </si>
  <si>
    <t>あー２</t>
  </si>
  <si>
    <t>あー３</t>
  </si>
  <si>
    <t>あー４</t>
  </si>
  <si>
    <t>あー５</t>
  </si>
  <si>
    <t>あー６</t>
  </si>
  <si>
    <t>あー７</t>
  </si>
  <si>
    <t>合計</t>
    <rPh sb="0" eb="2">
      <t>ゴウケイ</t>
    </rPh>
    <phoneticPr fontId="1"/>
  </si>
  <si>
    <t>ℓ</t>
    <phoneticPr fontId="1"/>
  </si>
  <si>
    <t>CO2量</t>
    <rPh sb="3" eb="4">
      <t>リョウ</t>
    </rPh>
    <phoneticPr fontId="1"/>
  </si>
  <si>
    <t>排出or削減</t>
    <rPh sb="0" eb="2">
      <t>ハイシュツ</t>
    </rPh>
    <rPh sb="4" eb="6">
      <t>サクゲン</t>
    </rPh>
    <phoneticPr fontId="1"/>
  </si>
  <si>
    <t>あー８</t>
  </si>
  <si>
    <t>あー９</t>
  </si>
  <si>
    <t>あー１０</t>
  </si>
  <si>
    <t>あー１１</t>
  </si>
  <si>
    <t>あー１２</t>
  </si>
  <si>
    <t>あー１３</t>
  </si>
  <si>
    <t>あー１４</t>
  </si>
  <si>
    <t>あー１５</t>
  </si>
  <si>
    <t>あー１６</t>
  </si>
  <si>
    <t>あー１７</t>
  </si>
  <si>
    <t>あー１８</t>
  </si>
  <si>
    <t>あー１９</t>
  </si>
  <si>
    <t>あー２０</t>
  </si>
  <si>
    <t>あー２１</t>
  </si>
  <si>
    <t>あー２２</t>
  </si>
  <si>
    <t>あー２３</t>
  </si>
  <si>
    <t>あー２４</t>
  </si>
  <si>
    <t>あー２５</t>
  </si>
  <si>
    <t>あー２６</t>
  </si>
  <si>
    <t>あー２７</t>
  </si>
  <si>
    <t>あー２８</t>
  </si>
  <si>
    <t>あー２９</t>
  </si>
  <si>
    <t>あー３０</t>
  </si>
  <si>
    <t>計</t>
    <rPh sb="0" eb="1">
      <t>ケイ</t>
    </rPh>
    <phoneticPr fontId="1"/>
  </si>
  <si>
    <t>km</t>
    <phoneticPr fontId="1"/>
  </si>
  <si>
    <t>バス</t>
    <phoneticPr fontId="1"/>
  </si>
  <si>
    <t>人</t>
    <rPh sb="0" eb="1">
      <t>ニン</t>
    </rPh>
    <phoneticPr fontId="1"/>
  </si>
  <si>
    <t>km</t>
    <phoneticPr fontId="1"/>
  </si>
  <si>
    <t>kg-CO2</t>
    <phoneticPr fontId="1"/>
  </si>
  <si>
    <t>kg-CO2</t>
    <phoneticPr fontId="1"/>
  </si>
  <si>
    <t>kg-CO2</t>
    <phoneticPr fontId="1"/>
  </si>
  <si>
    <t>従業員数</t>
    <rPh sb="0" eb="3">
      <t>ジュウギョウイン</t>
    </rPh>
    <rPh sb="3" eb="4">
      <t>スウ</t>
    </rPh>
    <phoneticPr fontId="1"/>
  </si>
  <si>
    <t>相乗り</t>
    <rPh sb="0" eb="2">
      <t>アイノ</t>
    </rPh>
    <phoneticPr fontId="1"/>
  </si>
  <si>
    <t>実施日</t>
    <rPh sb="0" eb="3">
      <t>ジッシビ</t>
    </rPh>
    <phoneticPr fontId="1"/>
  </si>
  <si>
    <t>km</t>
    <phoneticPr fontId="1"/>
  </si>
  <si>
    <t>合計通勤距離(km)</t>
    <rPh sb="0" eb="2">
      <t>ゴウケイ</t>
    </rPh>
    <rPh sb="2" eb="4">
      <t>ツウキン</t>
    </rPh>
    <rPh sb="4" eb="6">
      <t>キョリ</t>
    </rPh>
    <phoneticPr fontId="1"/>
  </si>
  <si>
    <t>削減CO2量</t>
    <rPh sb="0" eb="2">
      <t>サクゲン</t>
    </rPh>
    <rPh sb="5" eb="6">
      <t>リョウ</t>
    </rPh>
    <phoneticPr fontId="1"/>
  </si>
  <si>
    <t>ノーマイカー通勤日の通勤手段</t>
    <rPh sb="6" eb="8">
      <t>ツウキン</t>
    </rPh>
    <rPh sb="8" eb="9">
      <t>ヒ</t>
    </rPh>
    <rPh sb="10" eb="12">
      <t>ツウキン</t>
    </rPh>
    <rPh sb="12" eb="14">
      <t>シュダン</t>
    </rPh>
    <phoneticPr fontId="1"/>
  </si>
  <si>
    <t>徒歩</t>
    <rPh sb="0" eb="2">
      <t>トホ</t>
    </rPh>
    <phoneticPr fontId="1"/>
  </si>
  <si>
    <t>自転車</t>
    <rPh sb="0" eb="3">
      <t>ジテンシャ</t>
    </rPh>
    <phoneticPr fontId="1"/>
  </si>
  <si>
    <t>バス</t>
    <phoneticPr fontId="1"/>
  </si>
  <si>
    <t>相乗り</t>
    <rPh sb="0" eb="2">
      <t>アイノ</t>
    </rPh>
    <phoneticPr fontId="1"/>
  </si>
  <si>
    <t>通勤手段</t>
    <rPh sb="0" eb="2">
      <t>ツウキン</t>
    </rPh>
    <rPh sb="2" eb="4">
      <t>シュダン</t>
    </rPh>
    <phoneticPr fontId="1"/>
  </si>
  <si>
    <t>１か月の排出量</t>
    <rPh sb="2" eb="3">
      <t>ゲツ</t>
    </rPh>
    <rPh sb="4" eb="6">
      <t>ハイシュツ</t>
    </rPh>
    <rPh sb="6" eb="7">
      <t>リョウ</t>
    </rPh>
    <phoneticPr fontId="1"/>
  </si>
  <si>
    <t>③担当者氏名・所属</t>
    <rPh sb="7" eb="9">
      <t>ショゾク</t>
    </rPh>
    <phoneticPr fontId="5"/>
  </si>
  <si>
    <t>④連絡先（電話・ＦＡＸ・E-mail　など）</t>
    <rPh sb="1" eb="4">
      <t>レンラクサキ</t>
    </rPh>
    <rPh sb="5" eb="7">
      <t>デンワ</t>
    </rPh>
    <phoneticPr fontId="5"/>
  </si>
  <si>
    <t>□　可</t>
    <rPh sb="2" eb="3">
      <t>カ</t>
    </rPh>
    <phoneticPr fontId="5"/>
  </si>
  <si>
    <t>□　不可</t>
    <rPh sb="2" eb="4">
      <t>フカ</t>
    </rPh>
    <phoneticPr fontId="5"/>
  </si>
  <si>
    <t>人</t>
    <rPh sb="0" eb="1">
      <t>ニン</t>
    </rPh>
    <phoneticPr fontId="1"/>
  </si>
  <si>
    <t>全従業員数</t>
    <rPh sb="0" eb="1">
      <t>ゼン</t>
    </rPh>
    <rPh sb="1" eb="4">
      <t>ジュウギョウイン</t>
    </rPh>
    <rPh sb="4" eb="5">
      <t>スウ</t>
    </rPh>
    <phoneticPr fontId="1"/>
  </si>
  <si>
    <t>徒歩</t>
    <rPh sb="0" eb="2">
      <t>トホ</t>
    </rPh>
    <phoneticPr fontId="1"/>
  </si>
  <si>
    <t>バス</t>
    <phoneticPr fontId="1"/>
  </si>
  <si>
    <t>自転車</t>
    <rPh sb="0" eb="3">
      <t>ジテンシャ</t>
    </rPh>
    <phoneticPr fontId="1"/>
  </si>
  <si>
    <t>相乗り</t>
    <rPh sb="0" eb="2">
      <t>アイノ</t>
    </rPh>
    <phoneticPr fontId="1"/>
  </si>
  <si>
    <t>合計</t>
    <rPh sb="0" eb="2">
      <t>ゴウケイ</t>
    </rPh>
    <phoneticPr fontId="1"/>
  </si>
  <si>
    <t>総合計</t>
    <rPh sb="0" eb="1">
      <t>ソウ</t>
    </rPh>
    <rPh sb="1" eb="3">
      <t>ゴウケイ</t>
    </rPh>
    <phoneticPr fontId="1"/>
  </si>
  <si>
    <t>往復通勤距離(km)</t>
    <rPh sb="0" eb="2">
      <t>オウフク</t>
    </rPh>
    <rPh sb="2" eb="4">
      <t>ツウキン</t>
    </rPh>
    <rPh sb="4" eb="6">
      <t>キョリ</t>
    </rPh>
    <phoneticPr fontId="1"/>
  </si>
  <si>
    <t>バイク</t>
    <phoneticPr fontId="1"/>
  </si>
  <si>
    <t>バイク</t>
    <phoneticPr fontId="1"/>
  </si>
  <si>
    <t>事業所名</t>
    <phoneticPr fontId="5"/>
  </si>
  <si>
    <t>事業所
所在地</t>
    <phoneticPr fontId="5"/>
  </si>
  <si>
    <t>担当者
所属部署</t>
    <rPh sb="0" eb="3">
      <t>タントウシャ</t>
    </rPh>
    <rPh sb="4" eb="6">
      <t>ショゾク</t>
    </rPh>
    <rPh sb="6" eb="8">
      <t>ブショ</t>
    </rPh>
    <phoneticPr fontId="5"/>
  </si>
  <si>
    <t>ＦＡＸ番号</t>
    <phoneticPr fontId="5"/>
  </si>
  <si>
    <t>E-mail</t>
    <phoneticPr fontId="5"/>
  </si>
  <si>
    <t>実施日</t>
    <rPh sb="0" eb="2">
      <t>ジッシ</t>
    </rPh>
    <rPh sb="2" eb="3">
      <t>ビ</t>
    </rPh>
    <phoneticPr fontId="5"/>
  </si>
  <si>
    <t>代替通勤手段</t>
    <rPh sb="0" eb="2">
      <t>ダイタイ</t>
    </rPh>
    <rPh sb="2" eb="4">
      <t>ツウキン</t>
    </rPh>
    <rPh sb="4" eb="6">
      <t>シュダン</t>
    </rPh>
    <phoneticPr fontId="5"/>
  </si>
  <si>
    <t>徒歩</t>
    <phoneticPr fontId="5"/>
  </si>
  <si>
    <t>自転車</t>
    <rPh sb="0" eb="3">
      <t>ジテンシャ</t>
    </rPh>
    <phoneticPr fontId="5"/>
  </si>
  <si>
    <t>その他</t>
    <rPh sb="2" eb="3">
      <t>タ</t>
    </rPh>
    <phoneticPr fontId="5"/>
  </si>
  <si>
    <t>人</t>
    <rPh sb="0" eb="1">
      <t>ニン</t>
    </rPh>
    <phoneticPr fontId="5"/>
  </si>
  <si>
    <t>km</t>
    <phoneticPr fontId="5"/>
  </si>
  <si>
    <t>km</t>
    <phoneticPr fontId="5"/>
  </si>
  <si>
    <t>km</t>
    <phoneticPr fontId="5"/>
  </si>
  <si>
    <t>合計（延べ）</t>
    <rPh sb="0" eb="2">
      <t>ゴウケイ</t>
    </rPh>
    <rPh sb="3" eb="4">
      <t>ノ</t>
    </rPh>
    <phoneticPr fontId="5"/>
  </si>
  <si>
    <t>※個別データ入力用シートから集計値が自動的に入力されます。</t>
    <phoneticPr fontId="5"/>
  </si>
  <si>
    <r>
      <t>kg-CO</t>
    </r>
    <r>
      <rPr>
        <b/>
        <vertAlign val="subscript"/>
        <sz val="11"/>
        <color indexed="8"/>
        <rFont val="ＭＳ Ｐゴシック"/>
        <family val="3"/>
        <charset val="128"/>
      </rPr>
      <t>2</t>
    </r>
    <phoneticPr fontId="5"/>
  </si>
  <si>
    <t>平成30年度　丹波市ノーマイカー通勤の日実績報告書(自動集計)</t>
    <rPh sb="0" eb="2">
      <t>ヘイセイ</t>
    </rPh>
    <rPh sb="4" eb="6">
      <t>ネンド</t>
    </rPh>
    <rPh sb="7" eb="9">
      <t>タンバ</t>
    </rPh>
    <rPh sb="9" eb="10">
      <t>シ</t>
    </rPh>
    <rPh sb="16" eb="18">
      <t>ツウキン</t>
    </rPh>
    <rPh sb="19" eb="20">
      <t>ヒ</t>
    </rPh>
    <rPh sb="20" eb="22">
      <t>ジッセキ</t>
    </rPh>
    <rPh sb="22" eb="25">
      <t>ホウコクショ</t>
    </rPh>
    <rPh sb="26" eb="28">
      <t>ジドウ</t>
    </rPh>
    <rPh sb="28" eb="30">
      <t>シュウケイ</t>
    </rPh>
    <phoneticPr fontId="1"/>
  </si>
  <si>
    <t>電話番号</t>
    <phoneticPr fontId="5"/>
  </si>
  <si>
    <t>実施人数</t>
    <rPh sb="0" eb="2">
      <t>ジッシ</t>
    </rPh>
    <rPh sb="2" eb="4">
      <t>ニンズウ</t>
    </rPh>
    <phoneticPr fontId="5"/>
  </si>
  <si>
    <t>バス</t>
    <phoneticPr fontId="5"/>
  </si>
  <si>
    <t>相乗り</t>
    <rPh sb="0" eb="2">
      <t>アイノ</t>
    </rPh>
    <phoneticPr fontId="5"/>
  </si>
  <si>
    <t>バイク</t>
    <phoneticPr fontId="5"/>
  </si>
  <si>
    <t xml:space="preserve">
転換
通勤距離</t>
    <rPh sb="1" eb="3">
      <t>テンカン</t>
    </rPh>
    <rPh sb="4" eb="6">
      <t>ツウキン</t>
    </rPh>
    <rPh sb="6" eb="8">
      <t>キョリ</t>
    </rPh>
    <phoneticPr fontId="5"/>
  </si>
  <si>
    <t>その他</t>
    <rPh sb="2" eb="3">
      <t>タ</t>
    </rPh>
    <phoneticPr fontId="1"/>
  </si>
  <si>
    <t>その他</t>
    <rPh sb="2" eb="3">
      <t>タ</t>
    </rPh>
    <phoneticPr fontId="1"/>
  </si>
  <si>
    <t>従業員数</t>
    <rPh sb="0" eb="3">
      <t>ジュウギョウイン</t>
    </rPh>
    <rPh sb="3" eb="4">
      <t>スウ</t>
    </rPh>
    <phoneticPr fontId="1"/>
  </si>
  <si>
    <t>人</t>
    <rPh sb="0" eb="1">
      <t>ニン</t>
    </rPh>
    <phoneticPr fontId="1"/>
  </si>
  <si>
    <t>車</t>
    <rPh sb="0" eb="1">
      <t>クルマ</t>
    </rPh>
    <phoneticPr fontId="1"/>
  </si>
  <si>
    <t>バイク</t>
    <phoneticPr fontId="1"/>
  </si>
  <si>
    <t>徒歩</t>
    <rPh sb="0" eb="2">
      <t>トホ</t>
    </rPh>
    <phoneticPr fontId="1"/>
  </si>
  <si>
    <t>自転車</t>
    <rPh sb="0" eb="3">
      <t>ジテンシャ</t>
    </rPh>
    <phoneticPr fontId="1"/>
  </si>
  <si>
    <t>バス</t>
    <phoneticPr fontId="1"/>
  </si>
  <si>
    <t>相乗り</t>
    <rPh sb="0" eb="2">
      <t>アイノ</t>
    </rPh>
    <phoneticPr fontId="1"/>
  </si>
  <si>
    <t>その他</t>
    <rPh sb="2" eb="3">
      <t>タ</t>
    </rPh>
    <phoneticPr fontId="1"/>
  </si>
  <si>
    <t>ガソリン量</t>
    <rPh sb="4" eb="5">
      <t>リョウ</t>
    </rPh>
    <phoneticPr fontId="1"/>
  </si>
  <si>
    <t>ℓ</t>
    <phoneticPr fontId="5"/>
  </si>
  <si>
    <t>ℓ</t>
    <phoneticPr fontId="5"/>
  </si>
  <si>
    <t>転換通勤距離</t>
    <rPh sb="0" eb="2">
      <t>テンカン</t>
    </rPh>
    <rPh sb="2" eb="4">
      <t>ツウキン</t>
    </rPh>
    <rPh sb="4" eb="6">
      <t>キョリ</t>
    </rPh>
    <phoneticPr fontId="5"/>
  </si>
  <si>
    <t>km</t>
    <phoneticPr fontId="1"/>
  </si>
  <si>
    <r>
      <t>CO</t>
    </r>
    <r>
      <rPr>
        <vertAlign val="subscript"/>
        <sz val="11"/>
        <color indexed="8"/>
        <rFont val="ＭＳ Ｐゴシック"/>
        <family val="3"/>
        <charset val="128"/>
      </rPr>
      <t>2</t>
    </r>
    <r>
      <rPr>
        <sz val="11"/>
        <color indexed="8"/>
        <rFont val="ＭＳ Ｐゴシック"/>
        <family val="3"/>
        <charset val="128"/>
      </rPr>
      <t>排出量</t>
    </r>
    <rPh sb="3" eb="5">
      <t>ハイシュツ</t>
    </rPh>
    <rPh sb="5" eb="6">
      <t>リョウ</t>
    </rPh>
    <phoneticPr fontId="5"/>
  </si>
  <si>
    <t>電話番号</t>
    <rPh sb="0" eb="2">
      <t>デンワ</t>
    </rPh>
    <rPh sb="2" eb="4">
      <t>バンゴウ</t>
    </rPh>
    <phoneticPr fontId="1"/>
  </si>
  <si>
    <t>FAX</t>
    <phoneticPr fontId="1"/>
  </si>
  <si>
    <t>E-mail</t>
    <phoneticPr fontId="1"/>
  </si>
  <si>
    <t>シート１</t>
    <phoneticPr fontId="1"/>
  </si>
  <si>
    <t>①実施状況の取りまとめ結果</t>
    <rPh sb="1" eb="3">
      <t>ジッシ</t>
    </rPh>
    <rPh sb="3" eb="5">
      <t>ジョウキョウ</t>
    </rPh>
    <rPh sb="6" eb="7">
      <t>ト</t>
    </rPh>
    <rPh sb="11" eb="13">
      <t>ケッカ</t>
    </rPh>
    <phoneticPr fontId="5"/>
  </si>
  <si>
    <t>②事業所基礎データ</t>
    <rPh sb="1" eb="4">
      <t>ジギョウショ</t>
    </rPh>
    <rPh sb="4" eb="6">
      <t>キソ</t>
    </rPh>
    <phoneticPr fontId="1"/>
  </si>
  <si>
    <t>③普段の通勤手段内訳</t>
    <rPh sb="1" eb="3">
      <t>フダン</t>
    </rPh>
    <rPh sb="4" eb="6">
      <t>ツウキン</t>
    </rPh>
    <rPh sb="6" eb="8">
      <t>シュダン</t>
    </rPh>
    <rPh sb="8" eb="10">
      <t>ウチワケ</t>
    </rPh>
    <phoneticPr fontId="1"/>
  </si>
  <si>
    <t>自動車燃料消費量統計年報(国土交通省)</t>
    <rPh sb="13" eb="15">
      <t>コクド</t>
    </rPh>
    <rPh sb="15" eb="18">
      <t>コウツウショウ</t>
    </rPh>
    <phoneticPr fontId="1"/>
  </si>
  <si>
    <t>兵庫県におけるガソリン車　燃料消費量及び走行キロより</t>
    <rPh sb="0" eb="3">
      <t>ヒョウゴケン</t>
    </rPh>
    <rPh sb="11" eb="12">
      <t>シャ</t>
    </rPh>
    <rPh sb="13" eb="15">
      <t>ネンリョウ</t>
    </rPh>
    <rPh sb="15" eb="18">
      <t>ショウヒリョウ</t>
    </rPh>
    <rPh sb="18" eb="19">
      <t>オヨ</t>
    </rPh>
    <rPh sb="20" eb="22">
      <t>ソウコウ</t>
    </rPh>
    <phoneticPr fontId="1"/>
  </si>
  <si>
    <t>22,869km÷19,14ｌ＝11.9</t>
    <phoneticPr fontId="1"/>
  </si>
  <si>
    <t>④普段の通勤(１ケ月間)にかかる二酸化炭素量・ガソリン量</t>
    <rPh sb="1" eb="3">
      <t>フダン</t>
    </rPh>
    <rPh sb="4" eb="6">
      <t>ツウキン</t>
    </rPh>
    <rPh sb="9" eb="10">
      <t>ツキ</t>
    </rPh>
    <rPh sb="10" eb="11">
      <t>カン</t>
    </rPh>
    <rPh sb="16" eb="19">
      <t>ニサンカ</t>
    </rPh>
    <rPh sb="19" eb="21">
      <t>タンソ</t>
    </rPh>
    <rPh sb="21" eb="22">
      <t>リョウ</t>
    </rPh>
    <rPh sb="27" eb="28">
      <t>リョウ</t>
    </rPh>
    <phoneticPr fontId="1"/>
  </si>
  <si>
    <t>⑤普段の通勤(１２ケ月間)にかかる二酸化炭素量・ガソリン量</t>
    <rPh sb="1" eb="3">
      <t>フダン</t>
    </rPh>
    <rPh sb="4" eb="6">
      <t>ツウキン</t>
    </rPh>
    <rPh sb="10" eb="11">
      <t>ツキ</t>
    </rPh>
    <rPh sb="11" eb="12">
      <t>カン</t>
    </rPh>
    <rPh sb="17" eb="20">
      <t>ニサンカ</t>
    </rPh>
    <rPh sb="20" eb="22">
      <t>タンソ</t>
    </rPh>
    <rPh sb="22" eb="23">
      <t>リョウ</t>
    </rPh>
    <rPh sb="28" eb="29">
      <t>リョウ</t>
    </rPh>
    <phoneticPr fontId="1"/>
  </si>
  <si>
    <t>⑥ノーマイカー通勤時実施による削減量</t>
    <rPh sb="7" eb="9">
      <t>ツウキン</t>
    </rPh>
    <rPh sb="9" eb="10">
      <t>ジ</t>
    </rPh>
    <rPh sb="10" eb="12">
      <t>ジッシ</t>
    </rPh>
    <rPh sb="15" eb="17">
      <t>サクゲン</t>
    </rPh>
    <rPh sb="17" eb="18">
      <t>リョウ</t>
    </rPh>
    <phoneticPr fontId="1"/>
  </si>
  <si>
    <r>
      <t>CO</t>
    </r>
    <r>
      <rPr>
        <vertAlign val="subscript"/>
        <sz val="11"/>
        <color indexed="8"/>
        <rFont val="ＭＳ Ｐゴシック"/>
        <family val="3"/>
        <charset val="128"/>
      </rPr>
      <t>2</t>
    </r>
    <r>
      <rPr>
        <sz val="11"/>
        <color indexed="8"/>
        <rFont val="ＭＳ Ｐゴシック"/>
        <family val="3"/>
        <charset val="128"/>
      </rPr>
      <t>削減量</t>
    </r>
    <phoneticPr fontId="5"/>
  </si>
  <si>
    <t>（様式1）</t>
    <rPh sb="1" eb="3">
      <t>ヨウシキ</t>
    </rPh>
    <phoneticPr fontId="5"/>
  </si>
  <si>
    <t>(様式3)毎月提出</t>
    <rPh sb="1" eb="3">
      <t>ヨウシキ</t>
    </rPh>
    <rPh sb="5" eb="7">
      <t>マイツキ</t>
    </rPh>
    <rPh sb="7" eb="9">
      <t>テイシュツ</t>
    </rPh>
    <phoneticPr fontId="1"/>
  </si>
  <si>
    <t>通勤に係る総距離(往復)</t>
    <rPh sb="0" eb="2">
      <t>ツウキン</t>
    </rPh>
    <rPh sb="3" eb="4">
      <t>カカ</t>
    </rPh>
    <rPh sb="5" eb="6">
      <t>ソウ</t>
    </rPh>
    <rPh sb="6" eb="8">
      <t>キョリ</t>
    </rPh>
    <rPh sb="9" eb="11">
      <t>オウフク</t>
    </rPh>
    <phoneticPr fontId="1"/>
  </si>
  <si>
    <t>22,869km÷19,14ｌ＝11.9</t>
    <phoneticPr fontId="1"/>
  </si>
  <si>
    <t>ℓ</t>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</si>
  <si>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</si>
  <si>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ℓ</t>
    <phoneticPr fontId="5"/>
  </si>
  <si>
    <r>
      <t>kg-CO</t>
    </r>
    <r>
      <rPr>
        <b/>
        <vertAlign val="subscript"/>
        <sz val="11"/>
        <color indexed="8"/>
        <rFont val="ＭＳ Ｐゴシック"/>
        <family val="3"/>
        <charset val="128"/>
      </rPr>
      <t>2</t>
    </r>
    <phoneticPr fontId="5"/>
  </si>
  <si>
    <r>
      <t>kg-CO</t>
    </r>
    <r>
      <rPr>
        <b/>
        <vertAlign val="subscript"/>
        <sz val="11"/>
        <color indexed="8"/>
        <rFont val="ＭＳ Ｐゴシック"/>
        <family val="3"/>
        <charset val="128"/>
      </rPr>
      <t>2</t>
    </r>
    <phoneticPr fontId="5"/>
  </si>
  <si>
    <t>km</t>
    <phoneticPr fontId="1"/>
  </si>
  <si>
    <t>バイク</t>
    <phoneticPr fontId="1"/>
  </si>
  <si>
    <t>※個別データ入力用シートから集計値が自動的に入力されます。</t>
    <phoneticPr fontId="5"/>
  </si>
  <si>
    <t>km</t>
    <phoneticPr fontId="5"/>
  </si>
  <si>
    <t>km</t>
    <phoneticPr fontId="5"/>
  </si>
  <si>
    <t>km</t>
    <phoneticPr fontId="5"/>
  </si>
  <si>
    <t>km</t>
    <phoneticPr fontId="5"/>
  </si>
  <si>
    <t>バイク</t>
    <phoneticPr fontId="5"/>
  </si>
  <si>
    <t>バス</t>
    <phoneticPr fontId="5"/>
  </si>
  <si>
    <t>徒歩</t>
    <phoneticPr fontId="5"/>
  </si>
  <si>
    <t>E-mail</t>
    <phoneticPr fontId="5"/>
  </si>
  <si>
    <t>ＦＡＸ番号</t>
    <phoneticPr fontId="5"/>
  </si>
  <si>
    <t>電話番号</t>
    <phoneticPr fontId="5"/>
  </si>
  <si>
    <t>事業所
所在地</t>
    <phoneticPr fontId="5"/>
  </si>
  <si>
    <t>事業所名</t>
    <phoneticPr fontId="5"/>
  </si>
  <si>
    <t>シート１</t>
    <phoneticPr fontId="1"/>
  </si>
  <si>
    <t>km</t>
    <phoneticPr fontId="1"/>
  </si>
  <si>
    <t>km</t>
    <phoneticPr fontId="1"/>
  </si>
  <si>
    <t>ℓ</t>
    <phoneticPr fontId="5"/>
  </si>
  <si>
    <t>バス</t>
    <phoneticPr fontId="1"/>
  </si>
  <si>
    <t>バイク</t>
    <phoneticPr fontId="1"/>
  </si>
  <si>
    <t>※個別データ入力用シートから集計値が自動的に入力されます。</t>
    <phoneticPr fontId="5"/>
  </si>
  <si>
    <t>バイク</t>
    <phoneticPr fontId="5"/>
  </si>
  <si>
    <t>バス</t>
    <phoneticPr fontId="5"/>
  </si>
  <si>
    <t>徒歩</t>
    <phoneticPr fontId="5"/>
  </si>
  <si>
    <t>シート１</t>
    <phoneticPr fontId="1"/>
  </si>
  <si>
    <r>
      <t>kg-CO</t>
    </r>
    <r>
      <rPr>
        <b/>
        <vertAlign val="subscript"/>
        <sz val="11"/>
        <color indexed="8"/>
        <rFont val="ＭＳ Ｐゴシック"/>
        <family val="3"/>
        <charset val="128"/>
      </rPr>
      <t>2</t>
    </r>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</si>
  <si>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</si>
  <si>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ℓ</t>
    <phoneticPr fontId="5"/>
  </si>
  <si>
    <t>ℓ</t>
    <phoneticPr fontId="5"/>
  </si>
  <si>
    <t>バス</t>
    <phoneticPr fontId="1"/>
  </si>
  <si>
    <t>※個別データ入力用シートから集計値が自動的に入力されます。</t>
    <phoneticPr fontId="5"/>
  </si>
  <si>
    <t>km</t>
    <phoneticPr fontId="5"/>
  </si>
  <si>
    <t>E-mail</t>
    <phoneticPr fontId="5"/>
  </si>
  <si>
    <t>電話番号</t>
    <phoneticPr fontId="5"/>
  </si>
  <si>
    <t>22,869km÷19,14ｌ＝11.9</t>
    <phoneticPr fontId="1"/>
  </si>
  <si>
    <t>km</t>
    <phoneticPr fontId="5"/>
  </si>
  <si>
    <t>ℓ</t>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</si>
  <si>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</si>
  <si>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バス</t>
    <phoneticPr fontId="1"/>
  </si>
  <si>
    <t>E-mail</t>
    <phoneticPr fontId="5"/>
  </si>
  <si>
    <t>ＦＡＸ番号</t>
    <phoneticPr fontId="5"/>
  </si>
  <si>
    <t>事業所
所在地</t>
    <phoneticPr fontId="5"/>
  </si>
  <si>
    <t>事業所名</t>
    <phoneticPr fontId="5"/>
  </si>
  <si>
    <t>12か月間、毎月22日に車で通勤した場合の排出量の目安</t>
    <rPh sb="3" eb="4">
      <t>ゲツ</t>
    </rPh>
    <rPh sb="4" eb="5">
      <t>カン</t>
    </rPh>
    <rPh sb="6" eb="8">
      <t>マイツキ</t>
    </rPh>
    <rPh sb="10" eb="11">
      <t>ニチ</t>
    </rPh>
    <rPh sb="12" eb="13">
      <t>クルマ</t>
    </rPh>
    <rPh sb="14" eb="16">
      <t>ツウキン</t>
    </rPh>
    <rPh sb="18" eb="20">
      <t>バアイ</t>
    </rPh>
    <rPh sb="21" eb="23">
      <t>ハイシュツ</t>
    </rPh>
    <rPh sb="23" eb="24">
      <t>リョウ</t>
    </rPh>
    <rPh sb="25" eb="27">
      <t>メヤス</t>
    </rPh>
    <phoneticPr fontId="1"/>
  </si>
  <si>
    <r>
      <rPr>
        <sz val="9"/>
        <color rgb="FFFF0000"/>
        <rFont val="ＭＳ Ｐ明朝"/>
        <family val="1"/>
        <charset val="128"/>
      </rPr>
      <t>削減</t>
    </r>
    <r>
      <rPr>
        <sz val="9"/>
        <color theme="1"/>
        <rFont val="ＭＳ Ｐ明朝"/>
        <family val="1"/>
        <charset val="128"/>
      </rPr>
      <t>(kg-CO2)</t>
    </r>
    <rPh sb="0" eb="2">
      <t>サクゲン</t>
    </rPh>
    <phoneticPr fontId="1"/>
  </si>
  <si>
    <r>
      <rPr>
        <sz val="9"/>
        <color rgb="FFFF9900"/>
        <rFont val="ＭＳ Ｐ明朝"/>
        <family val="1"/>
        <charset val="128"/>
      </rPr>
      <t>排出</t>
    </r>
    <r>
      <rPr>
        <sz val="9"/>
        <color theme="1"/>
        <rFont val="ＭＳ Ｐ明朝"/>
        <family val="1"/>
        <charset val="128"/>
      </rPr>
      <t>(kg-CO2)</t>
    </r>
    <rPh sb="0" eb="2">
      <t>ハイシュツ</t>
    </rPh>
    <phoneticPr fontId="1"/>
  </si>
  <si>
    <t>二酸化炭素排出量算出シート</t>
    <rPh sb="0" eb="3">
      <t>ニサンカ</t>
    </rPh>
    <rPh sb="3" eb="5">
      <t>タンソ</t>
    </rPh>
    <rPh sb="5" eb="7">
      <t>ハイシュツ</t>
    </rPh>
    <rPh sb="7" eb="8">
      <t>リョウ</t>
    </rPh>
    <rPh sb="8" eb="10">
      <t>サンシュツ</t>
    </rPh>
    <phoneticPr fontId="1"/>
  </si>
  <si>
    <r>
      <rPr>
        <b/>
        <sz val="11"/>
        <color rgb="FFFFFF00"/>
        <rFont val="ＭＳ Ｐ明朝"/>
        <family val="1"/>
        <charset val="128"/>
      </rPr>
      <t>様式２</t>
    </r>
    <r>
      <rPr>
        <b/>
        <sz val="11"/>
        <color theme="1"/>
        <rFont val="ＭＳ Ｐ明朝"/>
        <family val="1"/>
        <charset val="128"/>
      </rPr>
      <t>実績値を入力(ノーマイカー通勤実績　</t>
    </r>
    <r>
      <rPr>
        <b/>
        <sz val="11"/>
        <color rgb="FFFFFF00"/>
        <rFont val="ＭＳ Ｐ明朝"/>
        <family val="1"/>
        <charset val="128"/>
      </rPr>
      <t>毎月提出</t>
    </r>
    <r>
      <rPr>
        <b/>
        <sz val="11"/>
        <color theme="1"/>
        <rFont val="ＭＳ Ｐ明朝"/>
        <family val="1"/>
        <charset val="128"/>
      </rPr>
      <t>)</t>
    </r>
    <rPh sb="0" eb="2">
      <t>ヨウシキ</t>
    </rPh>
    <rPh sb="3" eb="5">
      <t>ジッセキ</t>
    </rPh>
    <rPh sb="5" eb="6">
      <t>チ</t>
    </rPh>
    <rPh sb="7" eb="9">
      <t>ニュウリョク</t>
    </rPh>
    <rPh sb="16" eb="18">
      <t>ツウキン</t>
    </rPh>
    <rPh sb="18" eb="20">
      <t>ジッセキ</t>
    </rPh>
    <rPh sb="21" eb="23">
      <t>マイツキ</t>
    </rPh>
    <rPh sb="23" eb="25">
      <t>テイシュツ</t>
    </rPh>
    <phoneticPr fontId="1"/>
  </si>
  <si>
    <t>「丹波市ノーマイカー通勤の日」運動　事業者情報</t>
    <rPh sb="1" eb="3">
      <t>タンバ</t>
    </rPh>
    <rPh sb="3" eb="4">
      <t>シ</t>
    </rPh>
    <rPh sb="10" eb="12">
      <t>ツウキン</t>
    </rPh>
    <rPh sb="13" eb="14">
      <t>ニチ</t>
    </rPh>
    <rPh sb="15" eb="17">
      <t>ウンドウ</t>
    </rPh>
    <rPh sb="18" eb="21">
      <t>ジギョウシャ</t>
    </rPh>
    <rPh sb="21" eb="23">
      <t>ジョウホウ</t>
    </rPh>
    <phoneticPr fontId="5"/>
  </si>
  <si>
    <t>①事業者名</t>
    <rPh sb="3" eb="4">
      <t>シャ</t>
    </rPh>
    <rPh sb="4" eb="5">
      <t>メイ</t>
    </rPh>
    <phoneticPr fontId="5"/>
  </si>
  <si>
    <t>②事業者の所在地</t>
    <rPh sb="1" eb="3">
      <t>ジギョウ</t>
    </rPh>
    <rPh sb="3" eb="4">
      <t>シャ</t>
    </rPh>
    <rPh sb="5" eb="8">
      <t>ショザイチ</t>
    </rPh>
    <phoneticPr fontId="5"/>
  </si>
  <si>
    <t>⑤事業者名の公表</t>
    <rPh sb="1" eb="4">
      <t>ジギョウシャ</t>
    </rPh>
    <rPh sb="4" eb="5">
      <t>メイ</t>
    </rPh>
    <rPh sb="6" eb="8">
      <t>コウヒョウ</t>
    </rPh>
    <phoneticPr fontId="5"/>
  </si>
  <si>
    <t>重点アクションDay</t>
    <rPh sb="0" eb="2">
      <t>ジュウテン</t>
    </rPh>
    <phoneticPr fontId="1"/>
  </si>
  <si>
    <t>令和８年度</t>
    <rPh sb="0" eb="1">
      <t>レイ</t>
    </rPh>
    <rPh sb="1" eb="2">
      <t>カズ</t>
    </rPh>
    <rPh sb="3" eb="4">
      <t>ネン</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</si>
</sst>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 "/>
    <numFmt numFmtId="178" formatCode="0;;;@"/>
    <numFmt numFmtId="179" formatCode="#,##0.00_ "/>
    <numFmt numFmtId="180" formatCode="m&quot;月&quot;d&quot;日&quot;\(aaa\)"/>
  </numFmts>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indexed="12"/>
      <name val="ＭＳ Ｐゴシック"/>
      <family val="3"/>
      <charset val="128"/>
    </font>
    <font>
      <sz val="11"/>
      <name val="ＭＳ ゴシック"/>
      <family val="3"/>
      <charset val="128"/>
    </font>
    <font>
      <sz val="6"/>
      <name val="ＭＳ Ｐゴシック"/>
      <family val="3"/>
      <charset val="128"/>
    </font>
    <font>
      <sz val="10.5"/>
      <name val="ＭＳ Ｐ明朝"/>
      <family val="1"/>
      <charset val="128"/>
    </font>
    <font>
      <sz val="11"/>
      <color indexed="8"/>
      <name val="游ゴシック"/>
      <family val="3"/>
      <charset val="128"/>
      <scheme val="minor"/>
    </font>
    <font>
      <sz val="11"/>
      <color indexed="8"/>
      <name val="ＭＳ 明朝"/>
      <family val="1"/>
      <charset val="128"/>
    </font>
    <font>
      <b/>
      <sz val="11"/>
      <color indexed="9"/>
      <name val="游ゴシック"/>
      <family val="3"/>
      <charset val="128"/>
      <scheme val="minor"/>
    </font>
    <font>
      <vertAlign val="subscript"/>
      <sz val="11"/>
      <color indexed="8"/>
      <name val="ＭＳ Ｐゴシック"/>
      <family val="3"/>
      <charset val="128"/>
    </font>
    <font>
      <sz val="11"/>
      <color indexed="8"/>
      <name val="ＭＳ Ｐゴシック"/>
      <family val="3"/>
      <charset val="128"/>
    </font>
    <font>
      <b/>
      <vertAlign val="subscript"/>
      <sz val="11"/>
      <color indexed="8"/>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sz val="10"/>
      <color indexed="8"/>
      <name val="ＭＳ Ｐゴシック"/>
      <family val="3"/>
      <charset val="128"/>
    </font>
    <font>
      <b/>
      <sz val="11"/>
      <color indexed="8"/>
      <name val="ＭＳ Ｐゴシック"/>
      <family val="3"/>
      <charset val="128"/>
    </font>
    <font>
      <sz val="8"/>
      <color indexed="8"/>
      <name val="ＭＳ Ｐゴシック"/>
      <family val="3"/>
      <charset val="128"/>
    </font>
    <font>
      <b/>
      <sz val="14"/>
      <color indexed="8"/>
      <name val="ＭＳ Ｐゴシック"/>
      <family val="3"/>
      <charset val="128"/>
    </font>
    <font>
      <sz val="11"/>
      <color theme="1"/>
      <name val="ＭＳ Ｐゴシック"/>
      <family val="3"/>
      <charset val="128"/>
    </font>
    <font>
      <b/>
      <sz val="11"/>
      <color theme="1"/>
      <name val="ＭＳ Ｐゴシック"/>
      <family val="3"/>
      <charset val="128"/>
    </font>
    <font>
      <b/>
      <sz val="11"/>
      <color rgb="FFFF0000"/>
      <name val="ＭＳ Ｐゴシック"/>
      <family val="3"/>
      <charset val="128"/>
    </font>
    <font>
      <sz val="11"/>
      <name val="ＭＳ Ｐ明朝"/>
      <family val="1"/>
      <charset val="128"/>
    </font>
    <font>
      <b/>
      <sz val="12"/>
      <name val="ＭＳ Ｐ明朝"/>
      <family val="1"/>
      <charset val="128"/>
    </font>
    <font>
      <u/>
      <sz val="11"/>
      <name val="ＭＳ Ｐ明朝"/>
      <family val="1"/>
      <charset val="128"/>
    </font>
    <font>
      <b/>
      <sz val="11"/>
      <name val="ＭＳ Ｐ明朝"/>
      <family val="1"/>
      <charset val="128"/>
    </font>
    <font>
      <sz val="11"/>
      <color theme="1"/>
      <name val="ＭＳ Ｐ明朝"/>
      <family val="1"/>
      <charset val="128"/>
    </font>
    <font>
      <b/>
      <sz val="11"/>
      <color theme="1"/>
      <name val="ＭＳ Ｐ明朝"/>
      <family val="1"/>
      <charset val="128"/>
    </font>
    <font>
      <b/>
      <sz val="11"/>
      <color rgb="FFFFFF00"/>
      <name val="ＭＳ Ｐ明朝"/>
      <family val="1"/>
      <charset val="128"/>
    </font>
    <font>
      <sz val="6"/>
      <color theme="1"/>
      <name val="ＭＳ Ｐ明朝"/>
      <family val="1"/>
      <charset val="128"/>
    </font>
    <font>
      <sz val="9"/>
      <color theme="1"/>
      <name val="ＭＳ Ｐ明朝"/>
      <family val="1"/>
      <charset val="128"/>
    </font>
    <font>
      <sz val="9"/>
      <color rgb="FFFF0000"/>
      <name val="ＭＳ Ｐ明朝"/>
      <family val="1"/>
      <charset val="128"/>
    </font>
    <font>
      <sz val="9"/>
      <color rgb="FFFF9900"/>
      <name val="ＭＳ Ｐ明朝"/>
      <family val="1"/>
      <charset val="128"/>
    </font>
    <font>
      <b/>
      <sz val="8"/>
      <color theme="1"/>
      <name val="ＭＳ Ｐ明朝"/>
      <family val="1"/>
      <charset val="128"/>
    </font>
  </fonts>
  <fills count="16">
    <fill>
      <patternFill patternType="none"/>
    </fill>
    <fill>
      <patternFill patternType="gray125"/>
    </fill>
    <fill>
      <patternFill patternType="solid">
        <fgColor theme="7" tint="0.59999389629810485"/>
        <bgColor indexed="64"/>
      </patternFill>
    </fill>
    <fill>
      <patternFill patternType="solid">
        <fgColor rgb="FFFF0000"/>
        <bgColor indexed="64"/>
      </patternFill>
    </fill>
    <fill>
      <patternFill patternType="solid">
        <fgColor rgb="FF92D050"/>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7"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CCFF33"/>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FF9900"/>
      </left>
      <right style="thin">
        <color rgb="FFFF9900"/>
      </right>
      <top style="thin">
        <color rgb="FFFF9900"/>
      </top>
      <bottom style="thin">
        <color rgb="FFFF99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theme="8" tint="-0.24994659260841701"/>
      </left>
      <right style="thin">
        <color indexed="64"/>
      </right>
      <top style="medium">
        <color theme="8" tint="-0.24994659260841701"/>
      </top>
      <bottom style="medium">
        <color theme="8" tint="-0.24994659260841701"/>
      </bottom>
      <diagonal/>
    </border>
    <border>
      <left style="thin">
        <color indexed="64"/>
      </left>
      <right style="thin">
        <color indexed="64"/>
      </right>
      <top style="medium">
        <color theme="8" tint="-0.24994659260841701"/>
      </top>
      <bottom style="medium">
        <color theme="8" tint="-0.24994659260841701"/>
      </bottom>
      <diagonal/>
    </border>
    <border>
      <left style="thin">
        <color indexed="64"/>
      </left>
      <right style="medium">
        <color theme="8" tint="-0.24994659260841701"/>
      </right>
      <top style="medium">
        <color theme="8" tint="-0.24994659260841701"/>
      </top>
      <bottom style="medium">
        <color theme="8" tint="-0.24994659260841701"/>
      </bottom>
      <diagonal/>
    </border>
    <border>
      <left/>
      <right/>
      <top/>
      <bottom style="thin">
        <color indexed="64"/>
      </bottom>
      <diagonal/>
    </border>
    <border>
      <left style="medium">
        <color rgb="FF00FF00"/>
      </left>
      <right style="thin">
        <color indexed="64"/>
      </right>
      <top style="medium">
        <color rgb="FF00FF00"/>
      </top>
      <bottom style="thin">
        <color indexed="64"/>
      </bottom>
      <diagonal/>
    </border>
    <border>
      <left style="thin">
        <color indexed="64"/>
      </left>
      <right style="thin">
        <color indexed="64"/>
      </right>
      <top style="medium">
        <color rgb="FF00FF00"/>
      </top>
      <bottom style="thin">
        <color indexed="64"/>
      </bottom>
      <diagonal/>
    </border>
    <border>
      <left style="thin">
        <color indexed="64"/>
      </left>
      <right style="medium">
        <color rgb="FF00FF00"/>
      </right>
      <top style="medium">
        <color rgb="FF00FF00"/>
      </top>
      <bottom style="thin">
        <color indexed="64"/>
      </bottom>
      <diagonal/>
    </border>
    <border>
      <left/>
      <right style="medium">
        <color rgb="FF00FF00"/>
      </right>
      <top style="thin">
        <color indexed="64"/>
      </top>
      <bottom style="thin">
        <color indexed="64"/>
      </bottom>
      <diagonal/>
    </border>
    <border>
      <left/>
      <right style="medium">
        <color rgb="FF00FF00"/>
      </right>
      <top style="thin">
        <color indexed="64"/>
      </top>
      <bottom style="medium">
        <color rgb="FF00FF00"/>
      </bottom>
      <diagonal/>
    </border>
    <border diagonalDown="1">
      <left style="medium">
        <color rgb="FF00FF00"/>
      </left>
      <right/>
      <top style="thin">
        <color indexed="64"/>
      </top>
      <bottom style="medium">
        <color rgb="FF00FF00"/>
      </bottom>
      <diagonal style="thin">
        <color indexed="64"/>
      </diagonal>
    </border>
    <border diagonalDown="1">
      <left/>
      <right style="thin">
        <color indexed="64"/>
      </right>
      <top style="thin">
        <color indexed="64"/>
      </top>
      <bottom style="medium">
        <color rgb="FF00FF00"/>
      </bottom>
      <diagonal style="thin">
        <color indexed="64"/>
      </diagonal>
    </border>
    <border>
      <left/>
      <right style="thin">
        <color indexed="64"/>
      </right>
      <top style="medium">
        <color rgb="FF00FF00"/>
      </top>
      <bottom style="thin">
        <color indexed="64"/>
      </bottom>
      <diagonal/>
    </border>
    <border>
      <left style="thin">
        <color indexed="64"/>
      </left>
      <right style="thin">
        <color indexed="64"/>
      </right>
      <top style="medium">
        <color rgb="FF00FF00"/>
      </top>
      <bottom/>
      <diagonal/>
    </border>
    <border diagonalDown="1">
      <left style="thin">
        <color indexed="64"/>
      </left>
      <right style="thin">
        <color indexed="64"/>
      </right>
      <top/>
      <bottom style="medium">
        <color rgb="FF00FF00"/>
      </bottom>
      <diagonal style="thin">
        <color indexed="64"/>
      </diagonal>
    </border>
    <border>
      <left style="thin">
        <color indexed="64"/>
      </left>
      <right/>
      <top/>
      <bottom style="medium">
        <color rgb="FF00FF00"/>
      </bottom>
      <diagonal/>
    </border>
    <border>
      <left/>
      <right/>
      <top style="thin">
        <color indexed="64"/>
      </top>
      <bottom style="thin">
        <color indexed="64"/>
      </bottom>
      <diagonal/>
    </border>
    <border>
      <left/>
      <right/>
      <top style="thin">
        <color indexed="64"/>
      </top>
      <bottom style="medium">
        <color rgb="FF00FF00"/>
      </bottom>
      <diagonal/>
    </border>
    <border>
      <left/>
      <right/>
      <top/>
      <bottom style="medium">
        <color rgb="FF00FF00"/>
      </bottom>
      <diagonal/>
    </border>
    <border>
      <left/>
      <right/>
      <top style="thin">
        <color rgb="FFFF9900"/>
      </top>
      <bottom/>
      <diagonal/>
    </border>
    <border>
      <left/>
      <right/>
      <top style="medium">
        <color rgb="FF00FF00"/>
      </top>
      <bottom/>
      <diagonal/>
    </border>
    <border diagonalDown="1">
      <left style="medium">
        <color rgb="FF00FF00"/>
      </left>
      <right/>
      <top/>
      <bottom style="medium">
        <color rgb="FF00FF00"/>
      </bottom>
      <diagonal style="thin">
        <color indexed="64"/>
      </diagonal>
    </border>
    <border diagonalDown="1">
      <left/>
      <right style="thin">
        <color indexed="64"/>
      </right>
      <top/>
      <bottom style="medium">
        <color rgb="FF00FF00"/>
      </bottom>
      <diagonal style="thin">
        <color indexed="64"/>
      </diagonal>
    </border>
    <border>
      <left style="medium">
        <color rgb="FF00FF00"/>
      </left>
      <right/>
      <top style="thin">
        <color indexed="64"/>
      </top>
      <bottom style="thin">
        <color indexed="64"/>
      </bottom>
      <diagonal/>
    </border>
    <border>
      <left/>
      <right style="medium">
        <color theme="8" tint="-0.2499465926084170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rgb="FFFF9900"/>
      </left>
      <right/>
      <top style="thin">
        <color rgb="FFFF9900"/>
      </top>
      <bottom/>
      <diagonal/>
    </border>
    <border>
      <left/>
      <right style="thin">
        <color rgb="FFFF9900"/>
      </right>
      <top style="thin">
        <color rgb="FFFF9900"/>
      </top>
      <bottom/>
      <diagonal/>
    </border>
    <border>
      <left style="thin">
        <color rgb="FFFF9900"/>
      </left>
      <right/>
      <top/>
      <bottom style="thin">
        <color rgb="FFFF9900"/>
      </bottom>
      <diagonal/>
    </border>
    <border>
      <left/>
      <right/>
      <top/>
      <bottom style="thin">
        <color rgb="FFFF9900"/>
      </bottom>
      <diagonal/>
    </border>
    <border>
      <left/>
      <right style="thin">
        <color rgb="FFFF9900"/>
      </right>
      <top/>
      <bottom style="thin">
        <color rgb="FFFF99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right style="medium">
        <color theme="8" tint="-0.24994659260841701"/>
      </right>
      <top/>
      <bottom style="thin">
        <color indexed="64"/>
      </bottom>
      <diagonal/>
    </border>
    <border>
      <left style="medium">
        <color rgb="FF66FF66"/>
      </left>
      <right style="medium">
        <color rgb="FF66FF66"/>
      </right>
      <top style="medium">
        <color rgb="FF66FF66"/>
      </top>
      <bottom style="medium">
        <color rgb="FF66FF66"/>
      </bottom>
      <diagonal/>
    </border>
    <border>
      <left/>
      <right/>
      <top style="medium">
        <color rgb="FF00FF00"/>
      </top>
      <bottom style="medium">
        <color rgb="FF66FF66"/>
      </bottom>
      <diagonal/>
    </border>
    <border diagonalDown="1">
      <left style="thin">
        <color indexed="64"/>
      </left>
      <right style="thin">
        <color indexed="64"/>
      </right>
      <top style="medium">
        <color theme="8" tint="-0.24994659260841701"/>
      </top>
      <bottom style="medium">
        <color rgb="FF00FF00"/>
      </bottom>
      <diagonal style="thin">
        <color indexed="64"/>
      </diagonal>
    </border>
    <border diagonalDown="1">
      <left style="thin">
        <color indexed="64"/>
      </left>
      <right style="thin">
        <color indexed="64"/>
      </right>
      <top/>
      <bottom/>
      <diagonal style="thin">
        <color indexed="64"/>
      </diagonal>
    </border>
    <border>
      <left/>
      <right/>
      <top style="medium">
        <color rgb="FF66FF66"/>
      </top>
      <bottom style="medium">
        <color rgb="FF66FF66"/>
      </bottom>
      <diagonal/>
    </border>
    <border>
      <left style="medium">
        <color rgb="FF66FF66"/>
      </left>
      <right/>
      <top/>
      <bottom/>
      <diagonal/>
    </border>
    <border>
      <left/>
      <right/>
      <top style="medium">
        <color rgb="FFFF0000"/>
      </top>
      <bottom style="medium">
        <color rgb="FF66FF66"/>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9900"/>
      </left>
      <right/>
      <top/>
      <bottom/>
      <diagonal/>
    </border>
    <border>
      <left/>
      <right style="thin">
        <color rgb="FFFF9900"/>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medium">
        <color rgb="FF66FF66"/>
      </bottom>
      <diagonal/>
    </border>
    <border>
      <left style="thin">
        <color indexed="64"/>
      </left>
      <right/>
      <top style="medium">
        <color rgb="FFFF0000"/>
      </top>
      <bottom style="medium">
        <color rgb="FFFF0000"/>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0" borderId="0">
      <alignment vertical="center"/>
    </xf>
    <xf numFmtId="0" fontId="8" fillId="0" borderId="0">
      <alignment vertical="center"/>
    </xf>
  </cellStyleXfs>
  <cellXfs count="252">
    <xf numFmtId="0" fontId="0" fillId="0" borderId="0" xfId="0">
      <alignment vertical="center"/>
    </xf>
    <xf numFmtId="0" fontId="2" fillId="5" borderId="0" xfId="1" applyFill="1">
      <alignment vertical="center"/>
    </xf>
    <xf numFmtId="0" fontId="7" fillId="0" borderId="0" xfId="4">
      <alignment vertical="center"/>
    </xf>
    <xf numFmtId="0" fontId="9" fillId="0" borderId="0" xfId="4" applyFont="1">
      <alignment vertical="center"/>
    </xf>
    <xf numFmtId="0" fontId="7" fillId="0" borderId="0" xfId="4" applyAlignment="1">
      <alignment horizontal="center" vertical="center"/>
    </xf>
    <xf numFmtId="0" fontId="11" fillId="0" borderId="0" xfId="4" applyFont="1">
      <alignment vertical="center"/>
    </xf>
    <xf numFmtId="0" fontId="11" fillId="0" borderId="63" xfId="4" applyFont="1" applyBorder="1" applyAlignment="1" applyProtection="1">
      <alignment horizontal="center" vertical="center" shrinkToFit="1"/>
      <protection locked="0"/>
    </xf>
    <xf numFmtId="0" fontId="11" fillId="0" borderId="63" xfId="4" applyFont="1" applyBorder="1" applyAlignment="1">
      <alignment horizontal="center" vertical="center" shrinkToFit="1"/>
    </xf>
    <xf numFmtId="0" fontId="17" fillId="0" borderId="0" xfId="4" applyFont="1">
      <alignment vertical="center"/>
    </xf>
    <xf numFmtId="56" fontId="11" fillId="0" borderId="81" xfId="4" applyNumberFormat="1" applyFont="1" applyBorder="1" applyAlignment="1">
      <alignment horizontal="center" vertical="center" shrinkToFit="1"/>
    </xf>
    <xf numFmtId="0" fontId="14" fillId="0" borderId="64" xfId="4" applyFont="1" applyBorder="1" applyAlignment="1">
      <alignment vertical="center" shrinkToFit="1"/>
    </xf>
    <xf numFmtId="0" fontId="11" fillId="0" borderId="66" xfId="4" applyFont="1" applyBorder="1" applyAlignment="1">
      <alignment vertical="center" shrinkToFit="1"/>
    </xf>
    <xf numFmtId="0" fontId="14" fillId="0" borderId="65" xfId="4" applyFont="1" applyBorder="1" applyAlignment="1">
      <alignment vertical="center" shrinkToFit="1"/>
    </xf>
    <xf numFmtId="0" fontId="11" fillId="0" borderId="65" xfId="4" applyFont="1" applyBorder="1" applyAlignment="1">
      <alignment vertical="center" shrinkToFit="1"/>
    </xf>
    <xf numFmtId="0" fontId="14" fillId="0" borderId="82" xfId="4" applyFont="1" applyBorder="1" applyAlignment="1">
      <alignment vertical="center" shrinkToFit="1"/>
    </xf>
    <xf numFmtId="0" fontId="11" fillId="0" borderId="83" xfId="4" applyFont="1" applyBorder="1" applyAlignment="1">
      <alignment vertical="center" shrinkToFit="1"/>
    </xf>
    <xf numFmtId="176" fontId="14" fillId="0" borderId="64" xfId="4" applyNumberFormat="1" applyFont="1" applyBorder="1" applyAlignment="1">
      <alignment vertical="center" shrinkToFit="1"/>
    </xf>
    <xf numFmtId="14" fontId="11" fillId="0" borderId="74" xfId="4" applyNumberFormat="1" applyFont="1" applyBorder="1" applyAlignment="1">
      <alignment horizontal="center" vertical="center" shrinkToFit="1"/>
    </xf>
    <xf numFmtId="0" fontId="14" fillId="0" borderId="67" xfId="4" applyFont="1" applyBorder="1" applyAlignment="1">
      <alignment vertical="center" shrinkToFit="1"/>
    </xf>
    <xf numFmtId="0" fontId="11" fillId="0" borderId="68" xfId="4" applyFont="1" applyBorder="1" applyAlignment="1">
      <alignment vertical="center" shrinkToFit="1"/>
    </xf>
    <xf numFmtId="0" fontId="14" fillId="0" borderId="26" xfId="4" applyFont="1" applyBorder="1" applyAlignment="1">
      <alignment vertical="center" shrinkToFit="1"/>
    </xf>
    <xf numFmtId="0" fontId="11" fillId="0" borderId="26" xfId="4" applyFont="1" applyBorder="1" applyAlignment="1">
      <alignment vertical="center" shrinkToFit="1"/>
    </xf>
    <xf numFmtId="0" fontId="14" fillId="0" borderId="2" xfId="4" applyFont="1" applyBorder="1" applyAlignment="1">
      <alignment vertical="center" shrinkToFit="1"/>
    </xf>
    <xf numFmtId="0" fontId="11" fillId="0" borderId="5" xfId="4" applyFont="1" applyBorder="1" applyAlignment="1">
      <alignment vertical="center" shrinkToFit="1"/>
    </xf>
    <xf numFmtId="176" fontId="14" fillId="0" borderId="67" xfId="4" applyNumberFormat="1" applyFont="1" applyBorder="1" applyAlignment="1">
      <alignment vertical="center" shrinkToFit="1"/>
    </xf>
    <xf numFmtId="56" fontId="11" fillId="0" borderId="74" xfId="4" applyNumberFormat="1" applyFont="1" applyBorder="1" applyAlignment="1">
      <alignment horizontal="center" vertical="center" shrinkToFit="1"/>
    </xf>
    <xf numFmtId="56" fontId="11" fillId="12" borderId="74" xfId="4" applyNumberFormat="1" applyFont="1" applyFill="1" applyBorder="1" applyAlignment="1">
      <alignment horizontal="center" vertical="center" shrinkToFit="1"/>
    </xf>
    <xf numFmtId="0" fontId="14" fillId="12" borderId="67" xfId="4" applyFont="1" applyFill="1" applyBorder="1" applyAlignment="1">
      <alignment vertical="center" shrinkToFit="1"/>
    </xf>
    <xf numFmtId="0" fontId="11" fillId="12" borderId="68" xfId="4" applyFont="1" applyFill="1" applyBorder="1" applyAlignment="1">
      <alignment vertical="center" shrinkToFit="1"/>
    </xf>
    <xf numFmtId="0" fontId="14" fillId="12" borderId="26" xfId="4" applyFont="1" applyFill="1" applyBorder="1" applyAlignment="1">
      <alignment vertical="center" shrinkToFit="1"/>
    </xf>
    <xf numFmtId="0" fontId="11" fillId="12" borderId="26" xfId="4" applyFont="1" applyFill="1" applyBorder="1" applyAlignment="1">
      <alignment vertical="center" shrinkToFit="1"/>
    </xf>
    <xf numFmtId="0" fontId="14" fillId="12" borderId="2" xfId="4" applyFont="1" applyFill="1" applyBorder="1" applyAlignment="1">
      <alignment vertical="center" shrinkToFit="1"/>
    </xf>
    <xf numFmtId="0" fontId="11" fillId="12" borderId="5" xfId="4" applyFont="1" applyFill="1" applyBorder="1" applyAlignment="1">
      <alignment vertical="center" shrinkToFit="1"/>
    </xf>
    <xf numFmtId="176" fontId="14" fillId="12" borderId="67" xfId="4" applyNumberFormat="1" applyFont="1" applyFill="1" applyBorder="1" applyAlignment="1">
      <alignment vertical="center" shrinkToFit="1"/>
    </xf>
    <xf numFmtId="56" fontId="11" fillId="0" borderId="92" xfId="4" applyNumberFormat="1" applyFont="1" applyBorder="1" applyAlignment="1">
      <alignment horizontal="center" vertical="center" shrinkToFit="1"/>
    </xf>
    <xf numFmtId="0" fontId="14" fillId="0" borderId="72" xfId="4" applyFont="1" applyBorder="1" applyAlignment="1">
      <alignment vertical="center" shrinkToFit="1"/>
    </xf>
    <xf numFmtId="0" fontId="11" fillId="0" borderId="73" xfId="4" applyFont="1" applyBorder="1" applyAlignment="1">
      <alignment vertical="center" shrinkToFit="1"/>
    </xf>
    <xf numFmtId="0" fontId="14" fillId="0" borderId="47" xfId="4" applyFont="1" applyBorder="1" applyAlignment="1">
      <alignment vertical="center" shrinkToFit="1"/>
    </xf>
    <xf numFmtId="0" fontId="11" fillId="0" borderId="47" xfId="4" applyFont="1" applyBorder="1" applyAlignment="1">
      <alignment vertical="center" shrinkToFit="1"/>
    </xf>
    <xf numFmtId="0" fontId="14" fillId="0" borderId="45" xfId="4" applyFont="1" applyBorder="1" applyAlignment="1">
      <alignment vertical="center" shrinkToFit="1"/>
    </xf>
    <xf numFmtId="0" fontId="11" fillId="0" borderId="46" xfId="4" applyFont="1" applyBorder="1" applyAlignment="1">
      <alignment vertical="center" shrinkToFit="1"/>
    </xf>
    <xf numFmtId="176" fontId="14" fillId="0" borderId="72" xfId="4" applyNumberFormat="1" applyFont="1" applyBorder="1" applyAlignment="1">
      <alignment vertical="center" shrinkToFit="1"/>
    </xf>
    <xf numFmtId="56" fontId="17" fillId="0" borderId="63" xfId="4" applyNumberFormat="1" applyFont="1" applyBorder="1" applyAlignment="1">
      <alignment horizontal="center" vertical="center" shrinkToFit="1"/>
    </xf>
    <xf numFmtId="0" fontId="19" fillId="0" borderId="35" xfId="4" applyFont="1" applyBorder="1" applyAlignment="1">
      <alignment vertical="center" shrinkToFit="1"/>
    </xf>
    <xf numFmtId="0" fontId="17" fillId="0" borderId="37" xfId="4" applyFont="1" applyBorder="1" applyAlignment="1">
      <alignment vertical="center" shrinkToFit="1"/>
    </xf>
    <xf numFmtId="0" fontId="19" fillId="0" borderId="36" xfId="4" applyFont="1" applyBorder="1" applyAlignment="1">
      <alignment vertical="center" shrinkToFit="1"/>
    </xf>
    <xf numFmtId="0" fontId="17" fillId="0" borderId="36" xfId="4" applyFont="1" applyBorder="1" applyAlignment="1">
      <alignment vertical="center" shrinkToFit="1"/>
    </xf>
    <xf numFmtId="0" fontId="19" fillId="0" borderId="90" xfId="4" applyFont="1" applyBorder="1" applyAlignment="1">
      <alignment vertical="center" shrinkToFit="1"/>
    </xf>
    <xf numFmtId="0" fontId="17" fillId="0" borderId="91" xfId="4" applyFont="1" applyBorder="1" applyAlignment="1">
      <alignment vertical="center" shrinkToFit="1"/>
    </xf>
    <xf numFmtId="176" fontId="19" fillId="0" borderId="35" xfId="4" applyNumberFormat="1" applyFont="1" applyBorder="1" applyAlignment="1">
      <alignment vertical="center" shrinkToFit="1"/>
    </xf>
    <xf numFmtId="0" fontId="20" fillId="0" borderId="0" xfId="0" applyFont="1">
      <alignment vertical="center"/>
    </xf>
    <xf numFmtId="0" fontId="20" fillId="0" borderId="0" xfId="0" applyFont="1" applyAlignment="1">
      <alignment horizontal="center" vertical="center"/>
    </xf>
    <xf numFmtId="0" fontId="11" fillId="0" borderId="0" xfId="4" applyFont="1" applyAlignment="1" applyProtection="1">
      <alignment horizontal="center" vertical="center" shrinkToFit="1"/>
      <protection locked="0"/>
    </xf>
    <xf numFmtId="0" fontId="11" fillId="0" borderId="79" xfId="4" applyFont="1" applyBorder="1" applyAlignment="1" applyProtection="1">
      <alignment vertical="center" wrapText="1"/>
      <protection locked="0"/>
    </xf>
    <xf numFmtId="0" fontId="11" fillId="0" borderId="0" xfId="4" applyFont="1" applyAlignment="1">
      <alignment vertical="center" wrapText="1"/>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20" fillId="0" borderId="81" xfId="0" applyFont="1" applyBorder="1" applyAlignment="1">
      <alignment horizontal="center" vertical="center"/>
    </xf>
    <xf numFmtId="0" fontId="20" fillId="0" borderId="74" xfId="0" applyFont="1" applyBorder="1" applyAlignment="1">
      <alignment horizontal="center" vertical="center"/>
    </xf>
    <xf numFmtId="0" fontId="20" fillId="0" borderId="93" xfId="0" applyFont="1" applyBorder="1" applyAlignment="1">
      <alignment horizontal="center" vertical="center"/>
    </xf>
    <xf numFmtId="0" fontId="21" fillId="0" borderId="0" xfId="0" applyFont="1">
      <alignment vertical="center"/>
    </xf>
    <xf numFmtId="0" fontId="20" fillId="0" borderId="39" xfId="0" applyFont="1" applyBorder="1">
      <alignment vertical="center"/>
    </xf>
    <xf numFmtId="0" fontId="4" fillId="5" borderId="0" xfId="1" applyFont="1" applyFill="1">
      <alignment vertical="center"/>
    </xf>
    <xf numFmtId="0" fontId="23" fillId="5" borderId="0" xfId="1" applyFont="1" applyFill="1">
      <alignment vertical="center"/>
    </xf>
    <xf numFmtId="0" fontId="23" fillId="5" borderId="0" xfId="1" applyFont="1" applyFill="1" applyAlignment="1">
      <alignment horizontal="left" vertical="center"/>
    </xf>
    <xf numFmtId="0" fontId="6" fillId="5" borderId="0" xfId="1" applyFont="1" applyFill="1" applyAlignment="1">
      <alignment horizontal="justify" vertical="center"/>
    </xf>
    <xf numFmtId="0" fontId="23" fillId="5" borderId="0" xfId="1" applyFont="1" applyFill="1" applyAlignment="1">
      <alignment horizontal="justify" vertical="center"/>
    </xf>
    <xf numFmtId="0" fontId="6" fillId="6" borderId="35" xfId="1" applyFont="1" applyFill="1" applyBorder="1">
      <alignment vertical="center"/>
    </xf>
    <xf numFmtId="0" fontId="6" fillId="6" borderId="36" xfId="1" applyFont="1" applyFill="1" applyBorder="1">
      <alignment vertical="center"/>
    </xf>
    <xf numFmtId="0" fontId="26" fillId="5" borderId="0" xfId="1" applyFont="1" applyFill="1">
      <alignment vertical="center"/>
    </xf>
    <xf numFmtId="0" fontId="23" fillId="8" borderId="35" xfId="1" applyFont="1" applyFill="1" applyBorder="1" applyAlignment="1">
      <alignment horizontal="center" vertical="center"/>
    </xf>
    <xf numFmtId="0" fontId="23" fillId="8" borderId="36" xfId="1" applyFont="1" applyFill="1" applyBorder="1">
      <alignment vertical="center"/>
    </xf>
    <xf numFmtId="0" fontId="23" fillId="8" borderId="36" xfId="1" applyFont="1" applyFill="1" applyBorder="1" applyAlignment="1">
      <alignment horizontal="center" vertical="center"/>
    </xf>
    <xf numFmtId="0" fontId="23" fillId="8" borderId="37" xfId="1" applyFont="1" applyFill="1" applyBorder="1">
      <alignment vertical="center"/>
    </xf>
    <xf numFmtId="0" fontId="27"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vertical="center" shrinkToFit="1"/>
    </xf>
    <xf numFmtId="0" fontId="27" fillId="10" borderId="53" xfId="0" applyFont="1" applyFill="1" applyBorder="1" applyAlignment="1">
      <alignment horizontal="center" vertical="center"/>
    </xf>
    <xf numFmtId="0" fontId="27" fillId="10" borderId="54" xfId="0" applyFont="1" applyFill="1" applyBorder="1" applyAlignment="1">
      <alignment horizontal="center" vertical="center"/>
    </xf>
    <xf numFmtId="0" fontId="27" fillId="9" borderId="13" xfId="0" applyFont="1" applyFill="1" applyBorder="1">
      <alignment vertical="center"/>
    </xf>
    <xf numFmtId="0" fontId="27" fillId="0" borderId="5" xfId="0" applyFont="1" applyBorder="1">
      <alignment vertical="center"/>
    </xf>
    <xf numFmtId="2" fontId="27" fillId="2" borderId="2" xfId="0" applyNumberFormat="1" applyFont="1" applyFill="1" applyBorder="1">
      <alignment vertical="center"/>
    </xf>
    <xf numFmtId="0" fontId="30" fillId="2" borderId="5" xfId="0" applyFont="1" applyFill="1" applyBorder="1">
      <alignment vertical="center"/>
    </xf>
    <xf numFmtId="0" fontId="27" fillId="2" borderId="2" xfId="0" applyFont="1" applyFill="1" applyBorder="1">
      <alignment vertical="center"/>
    </xf>
    <xf numFmtId="0" fontId="27" fillId="2" borderId="5" xfId="0" applyFont="1" applyFill="1" applyBorder="1">
      <alignment vertical="center"/>
    </xf>
    <xf numFmtId="0" fontId="27" fillId="2" borderId="26" xfId="0" applyFont="1" applyFill="1" applyBorder="1">
      <alignment vertical="center"/>
    </xf>
    <xf numFmtId="2" fontId="27" fillId="2" borderId="26" xfId="0" applyNumberFormat="1" applyFont="1" applyFill="1" applyBorder="1">
      <alignment vertical="center"/>
    </xf>
    <xf numFmtId="0" fontId="27" fillId="2" borderId="18" xfId="0" applyFont="1" applyFill="1" applyBorder="1">
      <alignment vertical="center"/>
    </xf>
    <xf numFmtId="0" fontId="27" fillId="2" borderId="46" xfId="0" applyFont="1" applyFill="1" applyBorder="1">
      <alignment vertical="center"/>
    </xf>
    <xf numFmtId="0" fontId="30" fillId="2" borderId="46" xfId="0" applyFont="1" applyFill="1" applyBorder="1">
      <alignment vertical="center"/>
    </xf>
    <xf numFmtId="0" fontId="27" fillId="2" borderId="3" xfId="0" applyFont="1" applyFill="1" applyBorder="1">
      <alignment vertical="center"/>
    </xf>
    <xf numFmtId="0" fontId="27" fillId="2" borderId="25" xfId="0" applyFont="1" applyFill="1" applyBorder="1">
      <alignment vertical="center"/>
    </xf>
    <xf numFmtId="0" fontId="27" fillId="2" borderId="19" xfId="0" applyFont="1" applyFill="1" applyBorder="1">
      <alignment vertical="center"/>
    </xf>
    <xf numFmtId="0" fontId="27" fillId="2" borderId="27" xfId="0" applyFont="1" applyFill="1" applyBorder="1">
      <alignment vertical="center"/>
    </xf>
    <xf numFmtId="0" fontId="27" fillId="2" borderId="48" xfId="0" applyFont="1" applyFill="1" applyBorder="1">
      <alignment vertical="center"/>
    </xf>
    <xf numFmtId="0" fontId="27" fillId="2" borderId="49" xfId="0" applyFont="1" applyFill="1" applyBorder="1">
      <alignment vertical="center"/>
    </xf>
    <xf numFmtId="0" fontId="30" fillId="2" borderId="50" xfId="0" applyFont="1" applyFill="1" applyBorder="1">
      <alignment vertical="center"/>
    </xf>
    <xf numFmtId="0" fontId="27" fillId="0" borderId="8" xfId="0" applyFont="1" applyBorder="1">
      <alignment vertical="center"/>
    </xf>
    <xf numFmtId="0" fontId="27" fillId="2" borderId="8" xfId="0" applyFont="1" applyFill="1" applyBorder="1" applyAlignment="1">
      <alignment horizontal="center" vertical="center"/>
    </xf>
    <xf numFmtId="0" fontId="27" fillId="0" borderId="7" xfId="0" applyFont="1" applyBorder="1" applyAlignment="1">
      <alignment vertical="center" shrinkToFit="1"/>
    </xf>
    <xf numFmtId="0" fontId="27" fillId="2" borderId="7" xfId="0" applyFont="1" applyFill="1" applyBorder="1" applyAlignment="1">
      <alignment horizontal="center" vertical="center"/>
    </xf>
    <xf numFmtId="0" fontId="27" fillId="2" borderId="56" xfId="0" applyFont="1" applyFill="1" applyBorder="1">
      <alignment vertical="center"/>
    </xf>
    <xf numFmtId="0" fontId="27" fillId="0" borderId="61" xfId="0" applyFont="1" applyBorder="1">
      <alignment vertical="center"/>
    </xf>
    <xf numFmtId="0" fontId="27" fillId="8" borderId="13" xfId="0" applyFont="1" applyFill="1" applyBorder="1">
      <alignment vertical="center"/>
    </xf>
    <xf numFmtId="2" fontId="27" fillId="2" borderId="45" xfId="0" applyNumberFormat="1" applyFont="1" applyFill="1" applyBorder="1">
      <alignment vertical="center"/>
    </xf>
    <xf numFmtId="2" fontId="27" fillId="2" borderId="95" xfId="0" applyNumberFormat="1" applyFont="1" applyFill="1" applyBorder="1">
      <alignment vertical="center"/>
    </xf>
    <xf numFmtId="0" fontId="25" fillId="5" borderId="38" xfId="1" applyFont="1" applyFill="1" applyBorder="1" applyAlignment="1">
      <alignment horizontal="left" vertical="center" shrinkToFit="1"/>
    </xf>
    <xf numFmtId="0" fontId="23" fillId="5" borderId="38" xfId="1" applyFont="1" applyFill="1" applyBorder="1" applyAlignment="1">
      <alignment horizontal="left" vertical="center" shrinkToFit="1"/>
    </xf>
    <xf numFmtId="0" fontId="23" fillId="5" borderId="0" xfId="1" applyFont="1" applyFill="1" applyAlignment="1">
      <alignment horizontal="left" vertical="center" shrinkToFit="1"/>
    </xf>
    <xf numFmtId="0" fontId="6" fillId="6" borderId="36" xfId="1" applyFont="1" applyFill="1" applyBorder="1" applyAlignment="1">
      <alignment horizontal="center" vertical="center"/>
    </xf>
    <xf numFmtId="0" fontId="6" fillId="6" borderId="37" xfId="1" applyFont="1" applyFill="1" applyBorder="1" applyAlignment="1">
      <alignment horizontal="center" vertical="center"/>
    </xf>
    <xf numFmtId="0" fontId="6" fillId="6" borderId="35" xfId="1" applyFont="1" applyFill="1" applyBorder="1" applyAlignment="1">
      <alignment horizontal="center" vertical="center"/>
    </xf>
    <xf numFmtId="0" fontId="6" fillId="5" borderId="0" xfId="1" applyFont="1" applyFill="1" applyAlignment="1">
      <alignment horizontal="left" vertical="center"/>
    </xf>
    <xf numFmtId="0" fontId="24" fillId="5" borderId="0" xfId="1" applyFont="1" applyFill="1" applyAlignment="1">
      <alignment horizontal="center" vertical="center"/>
    </xf>
    <xf numFmtId="0" fontId="6" fillId="7" borderId="38" xfId="1" applyFont="1" applyFill="1" applyBorder="1" applyAlignment="1">
      <alignment horizontal="left" vertical="center"/>
    </xf>
    <xf numFmtId="0" fontId="6" fillId="7" borderId="39" xfId="1" applyFont="1" applyFill="1" applyBorder="1" applyAlignment="1">
      <alignment horizontal="left" vertical="center"/>
    </xf>
    <xf numFmtId="0" fontId="11" fillId="0" borderId="47" xfId="4" applyFont="1" applyBorder="1" applyAlignment="1">
      <alignment horizontal="center" vertical="center" shrinkToFit="1"/>
    </xf>
    <xf numFmtId="0" fontId="11" fillId="0" borderId="46" xfId="4" applyFont="1" applyBorder="1" applyAlignment="1">
      <alignment horizontal="center" vertical="center" shrinkToFit="1"/>
    </xf>
    <xf numFmtId="0" fontId="11" fillId="0" borderId="45" xfId="4" applyFont="1" applyBorder="1" applyAlignment="1">
      <alignment horizontal="center" vertical="center" shrinkToFit="1"/>
    </xf>
    <xf numFmtId="177" fontId="15" fillId="0" borderId="35" xfId="4" applyNumberFormat="1" applyFont="1" applyBorder="1" applyAlignment="1">
      <alignment horizontal="center" vertical="center" shrinkToFit="1"/>
    </xf>
    <xf numFmtId="177" fontId="15" fillId="0" borderId="36" xfId="4" applyNumberFormat="1" applyFont="1" applyBorder="1" applyAlignment="1">
      <alignment horizontal="center" vertical="center" shrinkToFit="1"/>
    </xf>
    <xf numFmtId="179" fontId="15" fillId="15" borderId="35" xfId="4" applyNumberFormat="1" applyFont="1" applyFill="1" applyBorder="1" applyAlignment="1">
      <alignment horizontal="center" vertical="center" shrinkToFit="1"/>
    </xf>
    <xf numFmtId="179" fontId="15" fillId="15" borderId="36" xfId="4" applyNumberFormat="1" applyFont="1" applyFill="1" applyBorder="1" applyAlignment="1">
      <alignment horizontal="center" vertical="center" shrinkToFit="1"/>
    </xf>
    <xf numFmtId="0" fontId="20" fillId="0" borderId="81" xfId="0" applyFont="1" applyBorder="1" applyAlignment="1">
      <alignment horizontal="center" vertical="center"/>
    </xf>
    <xf numFmtId="0" fontId="20" fillId="0" borderId="74" xfId="0" applyFont="1" applyBorder="1" applyAlignment="1">
      <alignment horizontal="center" vertical="center"/>
    </xf>
    <xf numFmtId="0" fontId="20" fillId="0" borderId="65" xfId="0" applyFont="1" applyBorder="1" applyAlignment="1">
      <alignment horizontal="center" vertical="center"/>
    </xf>
    <xf numFmtId="0" fontId="20" fillId="0" borderId="26" xfId="0" applyFont="1" applyBorder="1" applyAlignment="1">
      <alignment horizontal="center" vertical="center"/>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74" xfId="0" applyFont="1" applyBorder="1" applyAlignment="1">
      <alignment horizontal="center" vertical="center" wrapText="1" shrinkToFit="1"/>
    </xf>
    <xf numFmtId="0" fontId="20" fillId="0" borderId="93" xfId="0" applyFont="1" applyBorder="1" applyAlignment="1">
      <alignment horizontal="center" vertical="center" wrapText="1" shrinkToFit="1"/>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11" fillId="0" borderId="35" xfId="4" applyFont="1" applyBorder="1" applyAlignment="1">
      <alignment horizontal="center" vertical="center" shrinkToFit="1"/>
    </xf>
    <xf numFmtId="0" fontId="11" fillId="0" borderId="36" xfId="4" applyFont="1" applyBorder="1" applyAlignment="1">
      <alignment horizontal="center" vertical="center" shrinkToFit="1"/>
    </xf>
    <xf numFmtId="179" fontId="15" fillId="14" borderId="35" xfId="4" applyNumberFormat="1" applyFont="1" applyFill="1" applyBorder="1" applyAlignment="1">
      <alignment horizontal="center" vertical="center" shrinkToFit="1"/>
    </xf>
    <xf numFmtId="179" fontId="15" fillId="14" borderId="36" xfId="4" applyNumberFormat="1" applyFont="1" applyFill="1" applyBorder="1" applyAlignment="1">
      <alignment horizontal="center" vertical="center" shrinkToFit="1"/>
    </xf>
    <xf numFmtId="0" fontId="15" fillId="0" borderId="35" xfId="4" applyFont="1" applyBorder="1" applyAlignment="1">
      <alignment horizontal="center" vertical="center" shrinkToFit="1"/>
    </xf>
    <xf numFmtId="0" fontId="15" fillId="0" borderId="36" xfId="4" applyFont="1" applyBorder="1" applyAlignment="1">
      <alignment horizontal="center" vertical="center" shrinkToFit="1"/>
    </xf>
    <xf numFmtId="0" fontId="15" fillId="0" borderId="37" xfId="4" applyFont="1" applyBorder="1" applyAlignment="1">
      <alignment horizontal="center" vertical="center" shrinkToFit="1"/>
    </xf>
    <xf numFmtId="179" fontId="15" fillId="14" borderId="35" xfId="4" applyNumberFormat="1" applyFont="1" applyFill="1" applyBorder="1" applyAlignment="1">
      <alignment vertical="center" shrinkToFit="1"/>
    </xf>
    <xf numFmtId="179" fontId="15" fillId="14" borderId="36" xfId="4" applyNumberFormat="1" applyFont="1" applyFill="1" applyBorder="1" applyAlignment="1">
      <alignment vertical="center" shrinkToFit="1"/>
    </xf>
    <xf numFmtId="0" fontId="20" fillId="0" borderId="64" xfId="0" applyFont="1" applyBorder="1" applyAlignment="1">
      <alignment horizontal="center" vertical="center"/>
    </xf>
    <xf numFmtId="0" fontId="20" fillId="0" borderId="67" xfId="0" applyFont="1" applyBorder="1" applyAlignment="1">
      <alignment horizontal="center" vertical="center"/>
    </xf>
    <xf numFmtId="0" fontId="11" fillId="0" borderId="76" xfId="4" applyFont="1" applyBorder="1" applyAlignment="1">
      <alignment horizontal="center" vertical="center" wrapText="1" shrinkToFit="1"/>
    </xf>
    <xf numFmtId="0" fontId="11" fillId="0" borderId="77" xfId="4" applyFont="1" applyBorder="1" applyAlignment="1">
      <alignment horizontal="center" vertical="center" shrinkToFit="1"/>
    </xf>
    <xf numFmtId="0" fontId="11" fillId="0" borderId="79" xfId="4" applyFont="1" applyBorder="1" applyAlignment="1">
      <alignment horizontal="center" vertical="center" shrinkToFit="1"/>
    </xf>
    <xf numFmtId="0" fontId="11" fillId="0" borderId="80" xfId="4" applyFont="1" applyBorder="1" applyAlignment="1">
      <alignment horizontal="center" vertical="center" shrinkToFit="1"/>
    </xf>
    <xf numFmtId="0" fontId="11" fillId="0" borderId="65" xfId="4" applyFont="1" applyBorder="1" applyAlignment="1">
      <alignment horizontal="center" vertical="center" shrinkToFit="1"/>
    </xf>
    <xf numFmtId="0" fontId="20" fillId="0" borderId="69" xfId="0" applyFont="1" applyBorder="1" applyAlignment="1">
      <alignment horizontal="center" vertical="center"/>
    </xf>
    <xf numFmtId="179" fontId="15" fillId="15" borderId="35" xfId="4" applyNumberFormat="1" applyFont="1" applyFill="1" applyBorder="1" applyAlignment="1">
      <alignment vertical="center" shrinkToFit="1"/>
    </xf>
    <xf numFmtId="179" fontId="15" fillId="15" borderId="36" xfId="4" applyNumberFormat="1" applyFont="1" applyFill="1" applyBorder="1" applyAlignment="1">
      <alignment vertical="center" shrinkToFit="1"/>
    </xf>
    <xf numFmtId="0" fontId="13" fillId="13" borderId="0" xfId="4" applyFont="1" applyFill="1" applyAlignment="1">
      <alignment horizontal="center" vertical="center"/>
    </xf>
    <xf numFmtId="178" fontId="15" fillId="0" borderId="35" xfId="4" applyNumberFormat="1" applyFont="1" applyBorder="1" applyAlignment="1">
      <alignment horizontal="left" vertical="center" shrinkToFit="1"/>
    </xf>
    <xf numFmtId="178" fontId="15" fillId="0" borderId="36" xfId="4" applyNumberFormat="1" applyFont="1" applyBorder="1" applyAlignment="1">
      <alignment vertical="center" shrinkToFit="1"/>
    </xf>
    <xf numFmtId="178" fontId="15" fillId="0" borderId="36" xfId="5" applyNumberFormat="1" applyFont="1" applyBorder="1" applyAlignment="1">
      <alignment vertical="center" shrinkToFit="1"/>
    </xf>
    <xf numFmtId="178" fontId="15" fillId="0" borderId="37" xfId="5" applyNumberFormat="1" applyFont="1" applyBorder="1" applyAlignment="1">
      <alignment vertical="center" shrinkToFit="1"/>
    </xf>
    <xf numFmtId="0" fontId="16" fillId="0" borderId="35" xfId="4" applyFont="1" applyBorder="1" applyAlignment="1">
      <alignment horizontal="center" vertical="center" shrinkToFit="1"/>
    </xf>
    <xf numFmtId="0" fontId="16" fillId="0" borderId="37" xfId="4" applyFont="1" applyBorder="1" applyAlignment="1">
      <alignment horizontal="center" vertical="center" shrinkToFit="1"/>
    </xf>
    <xf numFmtId="178" fontId="15" fillId="0" borderId="36" xfId="4" applyNumberFormat="1" applyFont="1" applyBorder="1" applyAlignment="1">
      <alignment horizontal="left" vertical="center" shrinkToFit="1"/>
    </xf>
    <xf numFmtId="178" fontId="15" fillId="0" borderId="36" xfId="5" applyNumberFormat="1" applyFont="1" applyBorder="1" applyAlignment="1">
      <alignment horizontal="left" vertical="center" shrinkToFit="1"/>
    </xf>
    <xf numFmtId="178" fontId="15" fillId="0" borderId="37" xfId="5" applyNumberFormat="1" applyFont="1" applyBorder="1" applyAlignment="1">
      <alignment horizontal="left" vertical="center" shrinkToFit="1"/>
    </xf>
    <xf numFmtId="0" fontId="11" fillId="0" borderId="75" xfId="4" applyFont="1" applyBorder="1" applyAlignment="1">
      <alignment horizontal="center" vertical="center" shrinkToFit="1"/>
    </xf>
    <xf numFmtId="0" fontId="11" fillId="0" borderId="78" xfId="4" applyFont="1" applyBorder="1" applyAlignment="1">
      <alignment horizontal="center" vertical="center" shrinkToFit="1"/>
    </xf>
    <xf numFmtId="58" fontId="14" fillId="0" borderId="0" xfId="4" applyNumberFormat="1" applyFont="1" applyAlignment="1">
      <alignment horizontal="center" vertical="center" shrinkToFit="1"/>
    </xf>
    <xf numFmtId="0" fontId="11" fillId="0" borderId="0" xfId="4" applyFont="1" applyAlignment="1">
      <alignment horizontal="center" vertical="center" shrinkToFit="1"/>
    </xf>
    <xf numFmtId="0" fontId="15" fillId="0" borderId="35" xfId="4" applyFont="1" applyBorder="1" applyAlignment="1">
      <alignment horizontal="left" vertical="center" shrinkToFit="1"/>
    </xf>
    <xf numFmtId="0" fontId="15" fillId="0" borderId="36" xfId="5" applyFont="1" applyBorder="1" applyAlignment="1">
      <alignment vertical="center" shrinkToFit="1"/>
    </xf>
    <xf numFmtId="0" fontId="15" fillId="0" borderId="37" xfId="5" applyFont="1" applyBorder="1" applyAlignment="1">
      <alignment vertical="center" shrinkToFit="1"/>
    </xf>
    <xf numFmtId="0" fontId="15" fillId="0" borderId="35" xfId="4" applyFont="1" applyBorder="1" applyAlignment="1">
      <alignment vertical="center" shrinkToFit="1"/>
    </xf>
    <xf numFmtId="0" fontId="22" fillId="0" borderId="0" xfId="4" applyFont="1" applyAlignment="1">
      <alignment horizontal="center" vertical="center"/>
    </xf>
    <xf numFmtId="0" fontId="18" fillId="0" borderId="76" xfId="4" applyFont="1" applyBorder="1" applyAlignment="1">
      <alignment horizontal="center" vertical="center" shrinkToFit="1"/>
    </xf>
    <xf numFmtId="0" fontId="18" fillId="0" borderId="77" xfId="4" applyFont="1" applyBorder="1" applyAlignment="1">
      <alignment horizontal="center" vertical="center" shrinkToFit="1"/>
    </xf>
    <xf numFmtId="0" fontId="18" fillId="0" borderId="84" xfId="4" applyFont="1" applyBorder="1" applyAlignment="1">
      <alignment horizontal="center" vertical="center" shrinkToFit="1"/>
    </xf>
    <xf numFmtId="0" fontId="18" fillId="0" borderId="85" xfId="4"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0" xfId="0" applyFont="1" applyAlignment="1">
      <alignment horizontal="center" vertical="center" shrinkToFit="1"/>
    </xf>
    <xf numFmtId="0" fontId="27" fillId="2" borderId="56" xfId="0" applyFont="1" applyFill="1" applyBorder="1" applyAlignment="1">
      <alignment horizontal="center" vertical="center"/>
    </xf>
    <xf numFmtId="0" fontId="27" fillId="8" borderId="11" xfId="0" applyFont="1" applyFill="1" applyBorder="1" applyAlignment="1">
      <alignment horizontal="center" vertical="center"/>
    </xf>
    <xf numFmtId="0" fontId="27" fillId="8" borderId="12" xfId="0" applyFont="1" applyFill="1" applyBorder="1" applyAlignment="1">
      <alignment horizontal="center" vertical="center"/>
    </xf>
    <xf numFmtId="0" fontId="28" fillId="3" borderId="0" xfId="0" applyFont="1" applyFill="1" applyAlignment="1">
      <alignment horizontal="center" vertical="center" shrinkToFit="1"/>
    </xf>
    <xf numFmtId="0" fontId="27" fillId="2" borderId="24" xfId="0" applyFont="1" applyFill="1" applyBorder="1" applyAlignment="1">
      <alignment horizontal="center" vertical="center"/>
    </xf>
    <xf numFmtId="180" fontId="27" fillId="10" borderId="52" xfId="0" applyNumberFormat="1" applyFont="1" applyFill="1" applyBorder="1" applyAlignment="1">
      <alignment horizontal="center" vertical="center" shrinkToFit="1"/>
    </xf>
    <xf numFmtId="180" fontId="27" fillId="10" borderId="54" xfId="0" applyNumberFormat="1" applyFont="1" applyFill="1" applyBorder="1" applyAlignment="1">
      <alignment horizontal="center" vertical="center" shrinkToFit="1"/>
    </xf>
    <xf numFmtId="0" fontId="27" fillId="0" borderId="23" xfId="0" applyFont="1" applyBorder="1" applyAlignment="1">
      <alignment horizontal="center" vertical="center"/>
    </xf>
    <xf numFmtId="0" fontId="27" fillId="0" borderId="17" xfId="0" applyFont="1" applyBorder="1" applyAlignment="1">
      <alignment horizontal="center" vertical="center"/>
    </xf>
    <xf numFmtId="0" fontId="27" fillId="0" borderId="16" xfId="0" applyFont="1" applyBorder="1" applyAlignment="1">
      <alignment horizontal="center" vertical="center"/>
    </xf>
    <xf numFmtId="0" fontId="27" fillId="0" borderId="51" xfId="0" applyFont="1" applyBorder="1" applyAlignment="1">
      <alignment horizontal="center" vertical="center"/>
    </xf>
    <xf numFmtId="0" fontId="27" fillId="0" borderId="22" xfId="0" applyFont="1" applyBorder="1" applyAlignment="1">
      <alignment horizontal="center" vertical="center"/>
    </xf>
    <xf numFmtId="0" fontId="27" fillId="2" borderId="31"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59" xfId="0" applyFont="1" applyFill="1" applyBorder="1" applyAlignment="1">
      <alignment horizontal="center" vertical="center"/>
    </xf>
    <xf numFmtId="180" fontId="28" fillId="10" borderId="52" xfId="0" applyNumberFormat="1" applyFont="1" applyFill="1" applyBorder="1" applyAlignment="1">
      <alignment horizontal="center" vertical="center" shrinkToFit="1"/>
    </xf>
    <xf numFmtId="180" fontId="28" fillId="10" borderId="54" xfId="0" applyNumberFormat="1" applyFont="1" applyFill="1" applyBorder="1" applyAlignment="1">
      <alignment horizontal="center" vertical="center" shrinkToFit="1"/>
    </xf>
    <xf numFmtId="0" fontId="27" fillId="2" borderId="58"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2" fontId="27" fillId="2" borderId="9" xfId="0" applyNumberFormat="1" applyFont="1" applyFill="1" applyBorder="1" applyAlignment="1">
      <alignment horizontal="center" vertical="center"/>
    </xf>
    <xf numFmtId="2" fontId="27" fillId="2" borderId="10" xfId="0" applyNumberFormat="1" applyFont="1" applyFill="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2" borderId="2"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0" fontId="28" fillId="0" borderId="28" xfId="0" applyFont="1" applyBorder="1" applyAlignment="1">
      <alignment horizontal="center" vertical="center" shrinkToFit="1"/>
    </xf>
    <xf numFmtId="0" fontId="27" fillId="0" borderId="14" xfId="0" applyFont="1" applyBorder="1" applyAlignment="1">
      <alignment horizontal="center" vertical="center"/>
    </xf>
    <xf numFmtId="0" fontId="27" fillId="0" borderId="55" xfId="0" applyFont="1" applyBorder="1" applyAlignment="1">
      <alignment horizontal="center" vertical="center"/>
    </xf>
    <xf numFmtId="0" fontId="27" fillId="2" borderId="7" xfId="0" applyFont="1" applyFill="1" applyBorder="1" applyAlignment="1">
      <alignment horizontal="center" vertical="center"/>
    </xf>
    <xf numFmtId="2" fontId="27" fillId="2" borderId="7" xfId="0" applyNumberFormat="1" applyFont="1" applyFill="1" applyBorder="1" applyAlignment="1">
      <alignment horizontal="center" vertical="center"/>
    </xf>
    <xf numFmtId="0" fontId="28" fillId="0" borderId="0" xfId="0" applyFont="1" applyAlignment="1">
      <alignment horizontal="center" vertical="center" shrinkToFit="1"/>
    </xf>
    <xf numFmtId="0" fontId="27" fillId="0" borderId="6" xfId="0" applyFont="1" applyBorder="1" applyAlignment="1">
      <alignment horizontal="center" vertical="center"/>
    </xf>
    <xf numFmtId="0" fontId="27" fillId="0" borderId="51"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2" borderId="0" xfId="0" applyFont="1" applyFill="1" applyAlignment="1">
      <alignment horizontal="center" vertical="center"/>
    </xf>
    <xf numFmtId="0" fontId="34" fillId="4" borderId="40" xfId="0" applyFont="1" applyFill="1" applyBorder="1" applyAlignment="1">
      <alignment horizontal="left" vertical="center" wrapText="1" shrinkToFit="1"/>
    </xf>
    <xf numFmtId="0" fontId="34" fillId="4" borderId="29" xfId="0" applyFont="1" applyFill="1" applyBorder="1" applyAlignment="1">
      <alignment horizontal="left" vertical="center" wrapText="1" shrinkToFit="1"/>
    </xf>
    <xf numFmtId="0" fontId="34" fillId="4" borderId="88" xfId="0" applyFont="1" applyFill="1" applyBorder="1" applyAlignment="1">
      <alignment horizontal="left" vertical="center" wrapText="1" shrinkToFit="1"/>
    </xf>
    <xf numFmtId="0" fontId="34" fillId="4" borderId="0" xfId="0" applyFont="1" applyFill="1" applyAlignment="1">
      <alignment horizontal="left" vertical="center" wrapText="1" shrinkToFit="1"/>
    </xf>
    <xf numFmtId="0" fontId="34" fillId="4" borderId="42" xfId="0" applyFont="1" applyFill="1" applyBorder="1" applyAlignment="1">
      <alignment horizontal="left" vertical="center" wrapText="1" shrinkToFit="1"/>
    </xf>
    <xf numFmtId="0" fontId="34" fillId="4" borderId="43" xfId="0" applyFont="1" applyFill="1" applyBorder="1" applyAlignment="1">
      <alignment horizontal="left" vertical="center" wrapText="1" shrinkToFit="1"/>
    </xf>
    <xf numFmtId="2" fontId="27" fillId="4" borderId="40" xfId="0" applyNumberFormat="1" applyFont="1" applyFill="1" applyBorder="1" applyAlignment="1">
      <alignment horizontal="center" vertical="center"/>
    </xf>
    <xf numFmtId="2" fontId="27" fillId="4" borderId="41" xfId="0" applyNumberFormat="1" applyFont="1" applyFill="1" applyBorder="1" applyAlignment="1">
      <alignment horizontal="center" vertical="center"/>
    </xf>
    <xf numFmtId="2" fontId="27" fillId="4" borderId="88" xfId="0" applyNumberFormat="1" applyFont="1" applyFill="1" applyBorder="1" applyAlignment="1">
      <alignment horizontal="center" vertical="center"/>
    </xf>
    <xf numFmtId="2" fontId="27" fillId="4" borderId="89" xfId="0" applyNumberFormat="1" applyFont="1" applyFill="1" applyBorder="1" applyAlignment="1">
      <alignment horizontal="center" vertical="center"/>
    </xf>
    <xf numFmtId="2" fontId="27" fillId="4" borderId="42" xfId="0" applyNumberFormat="1" applyFont="1" applyFill="1" applyBorder="1" applyAlignment="1">
      <alignment horizontal="center" vertical="center"/>
    </xf>
    <xf numFmtId="2" fontId="27" fillId="4" borderId="44" xfId="0" applyNumberFormat="1" applyFont="1" applyFill="1" applyBorder="1" applyAlignment="1">
      <alignment horizontal="center" vertical="center"/>
    </xf>
    <xf numFmtId="0" fontId="31" fillId="2" borderId="7" xfId="0" applyFont="1" applyFill="1" applyBorder="1" applyAlignment="1">
      <alignment horizontal="center" vertical="center"/>
    </xf>
    <xf numFmtId="0" fontId="27" fillId="2" borderId="0" xfId="0" applyFont="1" applyFill="1" applyAlignment="1">
      <alignment horizontal="center" vertical="center" shrinkToFit="1"/>
    </xf>
    <xf numFmtId="58" fontId="27" fillId="2" borderId="57" xfId="0" applyNumberFormat="1" applyFont="1" applyFill="1" applyBorder="1" applyAlignment="1">
      <alignment horizontal="center" vertical="center"/>
    </xf>
    <xf numFmtId="0" fontId="27" fillId="2" borderId="57" xfId="0" applyFont="1" applyFill="1" applyBorder="1" applyAlignment="1">
      <alignment horizontal="center" vertical="center"/>
    </xf>
    <xf numFmtId="58" fontId="27" fillId="2" borderId="30" xfId="0" applyNumberFormat="1" applyFont="1" applyFill="1" applyBorder="1" applyAlignment="1">
      <alignment horizontal="center" vertical="center"/>
    </xf>
    <xf numFmtId="0" fontId="27" fillId="2" borderId="30" xfId="0" applyFont="1" applyFill="1" applyBorder="1" applyAlignment="1">
      <alignment horizontal="center" vertical="center"/>
    </xf>
    <xf numFmtId="0" fontId="27" fillId="10" borderId="52" xfId="0" applyFont="1" applyFill="1" applyBorder="1" applyAlignment="1">
      <alignment horizontal="center" vertical="center"/>
    </xf>
    <xf numFmtId="0" fontId="27" fillId="10" borderId="53"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87" xfId="0" applyFont="1" applyFill="1" applyBorder="1" applyAlignment="1">
      <alignment horizontal="center" vertical="center"/>
    </xf>
    <xf numFmtId="58" fontId="27" fillId="11" borderId="60" xfId="0" applyNumberFormat="1" applyFont="1" applyFill="1" applyBorder="1" applyAlignment="1">
      <alignment horizontal="center" vertical="center" shrinkToFit="1"/>
    </xf>
    <xf numFmtId="0" fontId="27" fillId="11" borderId="60" xfId="0" applyFont="1" applyFill="1" applyBorder="1" applyAlignment="1">
      <alignment horizontal="center" vertical="center" shrinkToFit="1"/>
    </xf>
    <xf numFmtId="58" fontId="27" fillId="2" borderId="60" xfId="0" applyNumberFormat="1" applyFont="1" applyFill="1" applyBorder="1" applyAlignment="1">
      <alignment horizontal="center" vertical="center" shrinkToFit="1"/>
    </xf>
    <xf numFmtId="0" fontId="27" fillId="2" borderId="60" xfId="0" applyFont="1" applyFill="1" applyBorder="1" applyAlignment="1">
      <alignment horizontal="center" vertical="center" shrinkToFit="1"/>
    </xf>
    <xf numFmtId="2" fontId="23" fillId="2" borderId="94" xfId="0" applyNumberFormat="1" applyFont="1" applyFill="1" applyBorder="1" applyAlignment="1">
      <alignment horizontal="center" vertical="center"/>
    </xf>
    <xf numFmtId="2" fontId="23" fillId="2" borderId="62" xfId="0" applyNumberFormat="1" applyFont="1" applyFill="1" applyBorder="1" applyAlignment="1">
      <alignment horizontal="center" vertical="center"/>
    </xf>
  </cellXfs>
  <cellStyles count="6">
    <cellStyle name="ハイパーリンク 2" xfId="3" xr:uid="{00000000-0005-0000-0000-000000000000}"/>
    <cellStyle name="桁区切り 2" xfId="2" xr:uid="{00000000-0005-0000-0000-000001000000}"/>
    <cellStyle name="標準" xfId="0" builtinId="0"/>
    <cellStyle name="標準 2" xfId="1" xr:uid="{00000000-0005-0000-0000-000003000000}"/>
    <cellStyle name="標準 2 2" xfId="4" xr:uid="{00000000-0005-0000-0000-000004000000}"/>
    <cellStyle name="標準 3" xfId="5" xr:uid="{00000000-0005-0000-0000-000005000000}"/>
  </cellStyles>
  <dxfs count="0"/>
  <tableStyles count="0" defaultTableStyle="TableStyleMedium2" defaultPivotStyle="PivotStyleLight16"/>
  <colors>
    <mruColors>
      <color rgb="FFCCFF33"/>
      <color rgb="FF66FF66"/>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647700</xdr:colOff>
      <xdr:row>21</xdr:row>
      <xdr:rowOff>66675</xdr:rowOff>
    </xdr:from>
    <xdr:to>
      <xdr:col>10</xdr:col>
      <xdr:colOff>123826</xdr:colOff>
      <xdr:row>28</xdr:row>
      <xdr:rowOff>85725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476375" y="4648200"/>
          <a:ext cx="4962526" cy="12192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＊毎月の実施日から</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20</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日以内にご提出下さい。</a:t>
          </a:r>
          <a:endPar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00" b="1" i="0" u="none" strike="noStrike" baseline="0">
              <a:solidFill>
                <a:srgbClr val="FF0000"/>
              </a:solidFill>
              <a:latin typeface="ＭＳ ゴシック" panose="020B0609070205080204" pitchFamily="49" charset="-128"/>
              <a:ea typeface="ＭＳ ゴシック" panose="020B0609070205080204" pitchFamily="49" charset="-128"/>
            </a:rPr>
            <a:t>　　</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ただし、令和９年２月実施分は実施月のうちにご提出下さい</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a:t>
          </a:r>
          <a:endParaRPr lang="ja-JP" altLang="en-US" sz="1000" b="0" i="0" u="sng"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提出先</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丹波市 生活環境部 環境課　環境係</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669-3692</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丹波市氷上町成松字甲賀１番地</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電話：</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0795-82-1290</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ＦＡＸ：</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0795-86-7373</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E-mail  kankyou@city.tamba.lg.jp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97250" y="12752914"/>
          <a:ext cx="2921002" cy="8678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 y="12774081"/>
          <a:ext cx="3016250" cy="973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7</xdr:col>
      <xdr:colOff>63501</xdr:colOff>
      <xdr:row>47</xdr:row>
      <xdr:rowOff>126999</xdr:rowOff>
    </xdr:from>
    <xdr:to>
      <xdr:col>8</xdr:col>
      <xdr:colOff>137584</xdr:colOff>
      <xdr:row>50</xdr:row>
      <xdr:rowOff>126998</xdr:rowOff>
    </xdr:to>
    <xdr:pic>
      <xdr:nvPicPr>
        <xdr:cNvPr id="4" name="図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8668" y="12826999"/>
          <a:ext cx="507999" cy="730249"/>
        </a:xfrm>
        <a:prstGeom prst="rect">
          <a:avLst/>
        </a:prstGeom>
        <a:noFill/>
        <a:ln>
          <a:noFill/>
        </a:ln>
      </xdr:spPr>
    </xdr:pic>
    <xdr:clientData/>
  </xdr:two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41583" y="222250"/>
          <a:ext cx="4826000" cy="34819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58000" y="497417"/>
          <a:ext cx="4487333" cy="719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900334" y="1143000"/>
          <a:ext cx="4582583" cy="2275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33</xdr:row>
      <xdr:rowOff>19050</xdr:rowOff>
    </xdr:from>
    <xdr:to>
      <xdr:col>3</xdr:col>
      <xdr:colOff>9525</xdr:colOff>
      <xdr:row>34</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57175" y="7639050"/>
          <a:ext cx="95250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33</xdr:row>
      <xdr:rowOff>9525</xdr:rowOff>
    </xdr:from>
    <xdr:to>
      <xdr:col>4</xdr:col>
      <xdr:colOff>361950</xdr:colOff>
      <xdr:row>33</xdr:row>
      <xdr:rowOff>219075</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1209675" y="7629525"/>
          <a:ext cx="1038225"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33</xdr:row>
      <xdr:rowOff>19050</xdr:rowOff>
    </xdr:from>
    <xdr:to>
      <xdr:col>10</xdr:col>
      <xdr:colOff>266700</xdr:colOff>
      <xdr:row>33</xdr:row>
      <xdr:rowOff>219075</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4219575" y="7639050"/>
          <a:ext cx="704850"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19050</xdr:rowOff>
    </xdr:from>
    <xdr:to>
      <xdr:col>2</xdr:col>
      <xdr:colOff>0</xdr:colOff>
      <xdr:row>34</xdr:row>
      <xdr:rowOff>228600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47650" y="8134350"/>
          <a:ext cx="685800"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9"/>
  <sheetViews>
    <sheetView view="pageBreakPreview" zoomScaleNormal="100" zoomScaleSheetLayoutView="100" workbookViewId="0">
      <selection activeCell="O5" sqref="O5:P6"/>
    </sheetView>
  </sheetViews>
  <sheetFormatPr defaultRowHeight="13.5" x14ac:dyDescent="0.4"/>
  <cols>
    <col min="1" max="1" width="1.875" style="64" customWidth="1"/>
    <col min="2" max="10" width="9" style="64"/>
    <col min="11" max="11" width="2.25" style="64" customWidth="1"/>
    <col min="12" max="256" width="9" style="1"/>
    <col min="257" max="257" width="1.875" style="1" customWidth="1"/>
    <col min="258" max="266" width="9" style="1"/>
    <col min="267" max="267" width="2.25" style="1" customWidth="1"/>
    <col min="268" max="512" width="9" style="1"/>
    <col min="513" max="513" width="1.875" style="1" customWidth="1"/>
    <col min="514" max="522" width="9" style="1"/>
    <col min="523" max="523" width="2.25" style="1" customWidth="1"/>
    <col min="524" max="768" width="9" style="1"/>
    <col min="769" max="769" width="1.875" style="1" customWidth="1"/>
    <col min="770" max="778" width="9" style="1"/>
    <col min="779" max="779" width="2.25" style="1" customWidth="1"/>
    <col min="780" max="1024" width="9" style="1"/>
    <col min="1025" max="1025" width="1.875" style="1" customWidth="1"/>
    <col min="1026" max="1034" width="9" style="1"/>
    <col min="1035" max="1035" width="2.25" style="1" customWidth="1"/>
    <col min="1036" max="1280" width="9" style="1"/>
    <col min="1281" max="1281" width="1.875" style="1" customWidth="1"/>
    <col min="1282" max="1290" width="9" style="1"/>
    <col min="1291" max="1291" width="2.25" style="1" customWidth="1"/>
    <col min="1292" max="1536" width="9" style="1"/>
    <col min="1537" max="1537" width="1.875" style="1" customWidth="1"/>
    <col min="1538" max="1546" width="9" style="1"/>
    <col min="1547" max="1547" width="2.25" style="1" customWidth="1"/>
    <col min="1548" max="1792" width="9" style="1"/>
    <col min="1793" max="1793" width="1.875" style="1" customWidth="1"/>
    <col min="1794" max="1802" width="9" style="1"/>
    <col min="1803" max="1803" width="2.25" style="1" customWidth="1"/>
    <col min="1804" max="2048" width="9" style="1"/>
    <col min="2049" max="2049" width="1.875" style="1" customWidth="1"/>
    <col min="2050" max="2058" width="9" style="1"/>
    <col min="2059" max="2059" width="2.25" style="1" customWidth="1"/>
    <col min="2060" max="2304" width="9" style="1"/>
    <col min="2305" max="2305" width="1.875" style="1" customWidth="1"/>
    <col min="2306" max="2314" width="9" style="1"/>
    <col min="2315" max="2315" width="2.25" style="1" customWidth="1"/>
    <col min="2316" max="2560" width="9" style="1"/>
    <col min="2561" max="2561" width="1.875" style="1" customWidth="1"/>
    <col min="2562" max="2570" width="9" style="1"/>
    <col min="2571" max="2571" width="2.25" style="1" customWidth="1"/>
    <col min="2572" max="2816" width="9" style="1"/>
    <col min="2817" max="2817" width="1.875" style="1" customWidth="1"/>
    <col min="2818" max="2826" width="9" style="1"/>
    <col min="2827" max="2827" width="2.25" style="1" customWidth="1"/>
    <col min="2828" max="3072" width="9" style="1"/>
    <col min="3073" max="3073" width="1.875" style="1" customWidth="1"/>
    <col min="3074" max="3082" width="9" style="1"/>
    <col min="3083" max="3083" width="2.25" style="1" customWidth="1"/>
    <col min="3084" max="3328" width="9" style="1"/>
    <col min="3329" max="3329" width="1.875" style="1" customWidth="1"/>
    <col min="3330" max="3338" width="9" style="1"/>
    <col min="3339" max="3339" width="2.25" style="1" customWidth="1"/>
    <col min="3340" max="3584" width="9" style="1"/>
    <col min="3585" max="3585" width="1.875" style="1" customWidth="1"/>
    <col min="3586" max="3594" width="9" style="1"/>
    <col min="3595" max="3595" width="2.25" style="1" customWidth="1"/>
    <col min="3596" max="3840" width="9" style="1"/>
    <col min="3841" max="3841" width="1.875" style="1" customWidth="1"/>
    <col min="3842" max="3850" width="9" style="1"/>
    <col min="3851" max="3851" width="2.25" style="1" customWidth="1"/>
    <col min="3852" max="4096" width="9" style="1"/>
    <col min="4097" max="4097" width="1.875" style="1" customWidth="1"/>
    <col min="4098" max="4106" width="9" style="1"/>
    <col min="4107" max="4107" width="2.25" style="1" customWidth="1"/>
    <col min="4108" max="4352" width="9" style="1"/>
    <col min="4353" max="4353" width="1.875" style="1" customWidth="1"/>
    <col min="4354" max="4362" width="9" style="1"/>
    <col min="4363" max="4363" width="2.25" style="1" customWidth="1"/>
    <col min="4364" max="4608" width="9" style="1"/>
    <col min="4609" max="4609" width="1.875" style="1" customWidth="1"/>
    <col min="4610" max="4618" width="9" style="1"/>
    <col min="4619" max="4619" width="2.25" style="1" customWidth="1"/>
    <col min="4620" max="4864" width="9" style="1"/>
    <col min="4865" max="4865" width="1.875" style="1" customWidth="1"/>
    <col min="4866" max="4874" width="9" style="1"/>
    <col min="4875" max="4875" width="2.25" style="1" customWidth="1"/>
    <col min="4876" max="5120" width="9" style="1"/>
    <col min="5121" max="5121" width="1.875" style="1" customWidth="1"/>
    <col min="5122" max="5130" width="9" style="1"/>
    <col min="5131" max="5131" width="2.25" style="1" customWidth="1"/>
    <col min="5132" max="5376" width="9" style="1"/>
    <col min="5377" max="5377" width="1.875" style="1" customWidth="1"/>
    <col min="5378" max="5386" width="9" style="1"/>
    <col min="5387" max="5387" width="2.25" style="1" customWidth="1"/>
    <col min="5388" max="5632" width="9" style="1"/>
    <col min="5633" max="5633" width="1.875" style="1" customWidth="1"/>
    <col min="5634" max="5642" width="9" style="1"/>
    <col min="5643" max="5643" width="2.25" style="1" customWidth="1"/>
    <col min="5644" max="5888" width="9" style="1"/>
    <col min="5889" max="5889" width="1.875" style="1" customWidth="1"/>
    <col min="5890" max="5898" width="9" style="1"/>
    <col min="5899" max="5899" width="2.25" style="1" customWidth="1"/>
    <col min="5900" max="6144" width="9" style="1"/>
    <col min="6145" max="6145" width="1.875" style="1" customWidth="1"/>
    <col min="6146" max="6154" width="9" style="1"/>
    <col min="6155" max="6155" width="2.25" style="1" customWidth="1"/>
    <col min="6156" max="6400" width="9" style="1"/>
    <col min="6401" max="6401" width="1.875" style="1" customWidth="1"/>
    <col min="6402" max="6410" width="9" style="1"/>
    <col min="6411" max="6411" width="2.25" style="1" customWidth="1"/>
    <col min="6412" max="6656" width="9" style="1"/>
    <col min="6657" max="6657" width="1.875" style="1" customWidth="1"/>
    <col min="6658" max="6666" width="9" style="1"/>
    <col min="6667" max="6667" width="2.25" style="1" customWidth="1"/>
    <col min="6668" max="6912" width="9" style="1"/>
    <col min="6913" max="6913" width="1.875" style="1" customWidth="1"/>
    <col min="6914" max="6922" width="9" style="1"/>
    <col min="6923" max="6923" width="2.25" style="1" customWidth="1"/>
    <col min="6924" max="7168" width="9" style="1"/>
    <col min="7169" max="7169" width="1.875" style="1" customWidth="1"/>
    <col min="7170" max="7178" width="9" style="1"/>
    <col min="7179" max="7179" width="2.25" style="1" customWidth="1"/>
    <col min="7180" max="7424" width="9" style="1"/>
    <col min="7425" max="7425" width="1.875" style="1" customWidth="1"/>
    <col min="7426" max="7434" width="9" style="1"/>
    <col min="7435" max="7435" width="2.25" style="1" customWidth="1"/>
    <col min="7436" max="7680" width="9" style="1"/>
    <col min="7681" max="7681" width="1.875" style="1" customWidth="1"/>
    <col min="7682" max="7690" width="9" style="1"/>
    <col min="7691" max="7691" width="2.25" style="1" customWidth="1"/>
    <col min="7692" max="7936" width="9" style="1"/>
    <col min="7937" max="7937" width="1.875" style="1" customWidth="1"/>
    <col min="7938" max="7946" width="9" style="1"/>
    <col min="7947" max="7947" width="2.25" style="1" customWidth="1"/>
    <col min="7948" max="8192" width="9" style="1"/>
    <col min="8193" max="8193" width="1.875" style="1" customWidth="1"/>
    <col min="8194" max="8202" width="9" style="1"/>
    <col min="8203" max="8203" width="2.25" style="1" customWidth="1"/>
    <col min="8204" max="8448" width="9" style="1"/>
    <col min="8449" max="8449" width="1.875" style="1" customWidth="1"/>
    <col min="8450" max="8458" width="9" style="1"/>
    <col min="8459" max="8459" width="2.25" style="1" customWidth="1"/>
    <col min="8460" max="8704" width="9" style="1"/>
    <col min="8705" max="8705" width="1.875" style="1" customWidth="1"/>
    <col min="8706" max="8714" width="9" style="1"/>
    <col min="8715" max="8715" width="2.25" style="1" customWidth="1"/>
    <col min="8716" max="8960" width="9" style="1"/>
    <col min="8961" max="8961" width="1.875" style="1" customWidth="1"/>
    <col min="8962" max="8970" width="9" style="1"/>
    <col min="8971" max="8971" width="2.25" style="1" customWidth="1"/>
    <col min="8972" max="9216" width="9" style="1"/>
    <col min="9217" max="9217" width="1.875" style="1" customWidth="1"/>
    <col min="9218" max="9226" width="9" style="1"/>
    <col min="9227" max="9227" width="2.25" style="1" customWidth="1"/>
    <col min="9228" max="9472" width="9" style="1"/>
    <col min="9473" max="9473" width="1.875" style="1" customWidth="1"/>
    <col min="9474" max="9482" width="9" style="1"/>
    <col min="9483" max="9483" width="2.25" style="1" customWidth="1"/>
    <col min="9484" max="9728" width="9" style="1"/>
    <col min="9729" max="9729" width="1.875" style="1" customWidth="1"/>
    <col min="9730" max="9738" width="9" style="1"/>
    <col min="9739" max="9739" width="2.25" style="1" customWidth="1"/>
    <col min="9740" max="9984" width="9" style="1"/>
    <col min="9985" max="9985" width="1.875" style="1" customWidth="1"/>
    <col min="9986" max="9994" width="9" style="1"/>
    <col min="9995" max="9995" width="2.25" style="1" customWidth="1"/>
    <col min="9996" max="10240" width="9" style="1"/>
    <col min="10241" max="10241" width="1.875" style="1" customWidth="1"/>
    <col min="10242" max="10250" width="9" style="1"/>
    <col min="10251" max="10251" width="2.25" style="1" customWidth="1"/>
    <col min="10252" max="10496" width="9" style="1"/>
    <col min="10497" max="10497" width="1.875" style="1" customWidth="1"/>
    <col min="10498" max="10506" width="9" style="1"/>
    <col min="10507" max="10507" width="2.25" style="1" customWidth="1"/>
    <col min="10508" max="10752" width="9" style="1"/>
    <col min="10753" max="10753" width="1.875" style="1" customWidth="1"/>
    <col min="10754" max="10762" width="9" style="1"/>
    <col min="10763" max="10763" width="2.25" style="1" customWidth="1"/>
    <col min="10764" max="11008" width="9" style="1"/>
    <col min="11009" max="11009" width="1.875" style="1" customWidth="1"/>
    <col min="11010" max="11018" width="9" style="1"/>
    <col min="11019" max="11019" width="2.25" style="1" customWidth="1"/>
    <col min="11020" max="11264" width="9" style="1"/>
    <col min="11265" max="11265" width="1.875" style="1" customWidth="1"/>
    <col min="11266" max="11274" width="9" style="1"/>
    <col min="11275" max="11275" width="2.25" style="1" customWidth="1"/>
    <col min="11276" max="11520" width="9" style="1"/>
    <col min="11521" max="11521" width="1.875" style="1" customWidth="1"/>
    <col min="11522" max="11530" width="9" style="1"/>
    <col min="11531" max="11531" width="2.25" style="1" customWidth="1"/>
    <col min="11532" max="11776" width="9" style="1"/>
    <col min="11777" max="11777" width="1.875" style="1" customWidth="1"/>
    <col min="11778" max="11786" width="9" style="1"/>
    <col min="11787" max="11787" width="2.25" style="1" customWidth="1"/>
    <col min="11788" max="12032" width="9" style="1"/>
    <col min="12033" max="12033" width="1.875" style="1" customWidth="1"/>
    <col min="12034" max="12042" width="9" style="1"/>
    <col min="12043" max="12043" width="2.25" style="1" customWidth="1"/>
    <col min="12044" max="12288" width="9" style="1"/>
    <col min="12289" max="12289" width="1.875" style="1" customWidth="1"/>
    <col min="12290" max="12298" width="9" style="1"/>
    <col min="12299" max="12299" width="2.25" style="1" customWidth="1"/>
    <col min="12300" max="12544" width="9" style="1"/>
    <col min="12545" max="12545" width="1.875" style="1" customWidth="1"/>
    <col min="12546" max="12554" width="9" style="1"/>
    <col min="12555" max="12555" width="2.25" style="1" customWidth="1"/>
    <col min="12556" max="12800" width="9" style="1"/>
    <col min="12801" max="12801" width="1.875" style="1" customWidth="1"/>
    <col min="12802" max="12810" width="9" style="1"/>
    <col min="12811" max="12811" width="2.25" style="1" customWidth="1"/>
    <col min="12812" max="13056" width="9" style="1"/>
    <col min="13057" max="13057" width="1.875" style="1" customWidth="1"/>
    <col min="13058" max="13066" width="9" style="1"/>
    <col min="13067" max="13067" width="2.25" style="1" customWidth="1"/>
    <col min="13068" max="13312" width="9" style="1"/>
    <col min="13313" max="13313" width="1.875" style="1" customWidth="1"/>
    <col min="13314" max="13322" width="9" style="1"/>
    <col min="13323" max="13323" width="2.25" style="1" customWidth="1"/>
    <col min="13324" max="13568" width="9" style="1"/>
    <col min="13569" max="13569" width="1.875" style="1" customWidth="1"/>
    <col min="13570" max="13578" width="9" style="1"/>
    <col min="13579" max="13579" width="2.25" style="1" customWidth="1"/>
    <col min="13580" max="13824" width="9" style="1"/>
    <col min="13825" max="13825" width="1.875" style="1" customWidth="1"/>
    <col min="13826" max="13834" width="9" style="1"/>
    <col min="13835" max="13835" width="2.25" style="1" customWidth="1"/>
    <col min="13836" max="14080" width="9" style="1"/>
    <col min="14081" max="14081" width="1.875" style="1" customWidth="1"/>
    <col min="14082" max="14090" width="9" style="1"/>
    <col min="14091" max="14091" width="2.25" style="1" customWidth="1"/>
    <col min="14092" max="14336" width="9" style="1"/>
    <col min="14337" max="14337" width="1.875" style="1" customWidth="1"/>
    <col min="14338" max="14346" width="9" style="1"/>
    <col min="14347" max="14347" width="2.25" style="1" customWidth="1"/>
    <col min="14348" max="14592" width="9" style="1"/>
    <col min="14593" max="14593" width="1.875" style="1" customWidth="1"/>
    <col min="14594" max="14602" width="9" style="1"/>
    <col min="14603" max="14603" width="2.25" style="1" customWidth="1"/>
    <col min="14604" max="14848" width="9" style="1"/>
    <col min="14849" max="14849" width="1.875" style="1" customWidth="1"/>
    <col min="14850" max="14858" width="9" style="1"/>
    <col min="14859" max="14859" width="2.25" style="1" customWidth="1"/>
    <col min="14860" max="15104" width="9" style="1"/>
    <col min="15105" max="15105" width="1.875" style="1" customWidth="1"/>
    <col min="15106" max="15114" width="9" style="1"/>
    <col min="15115" max="15115" width="2.25" style="1" customWidth="1"/>
    <col min="15116" max="15360" width="9" style="1"/>
    <col min="15361" max="15361" width="1.875" style="1" customWidth="1"/>
    <col min="15362" max="15370" width="9" style="1"/>
    <col min="15371" max="15371" width="2.25" style="1" customWidth="1"/>
    <col min="15372" max="15616" width="9" style="1"/>
    <col min="15617" max="15617" width="1.875" style="1" customWidth="1"/>
    <col min="15618" max="15626" width="9" style="1"/>
    <col min="15627" max="15627" width="2.25" style="1" customWidth="1"/>
    <col min="15628" max="15872" width="9" style="1"/>
    <col min="15873" max="15873" width="1.875" style="1" customWidth="1"/>
    <col min="15874" max="15882" width="9" style="1"/>
    <col min="15883" max="15883" width="2.25" style="1" customWidth="1"/>
    <col min="15884" max="16128" width="9" style="1"/>
    <col min="16129" max="16129" width="1.875" style="1" customWidth="1"/>
    <col min="16130" max="16138" width="9" style="1"/>
    <col min="16139" max="16139" width="2.25" style="1" customWidth="1"/>
    <col min="16140" max="16384" width="9" style="1"/>
  </cols>
  <sheetData>
    <row r="1" spans="2:11" x14ac:dyDescent="0.4">
      <c r="B1" s="65" t="s">
        <v>135</v>
      </c>
    </row>
    <row r="2" spans="2:11" ht="18.75" customHeight="1" x14ac:dyDescent="0.4">
      <c r="B2" s="116" t="s">
        <v>193</v>
      </c>
      <c r="C2" s="116"/>
      <c r="D2" s="116"/>
      <c r="E2" s="116"/>
      <c r="F2" s="116"/>
      <c r="G2" s="116"/>
      <c r="H2" s="116"/>
      <c r="I2" s="116"/>
      <c r="J2" s="116"/>
      <c r="K2" s="116"/>
    </row>
    <row r="3" spans="2:11" ht="12.75" customHeight="1" x14ac:dyDescent="0.4">
      <c r="B3" s="66"/>
    </row>
    <row r="4" spans="2:11" ht="17.25" customHeight="1" thickBot="1" x14ac:dyDescent="0.45">
      <c r="B4" s="115" t="s">
        <v>194</v>
      </c>
      <c r="C4" s="115"/>
      <c r="D4" s="115"/>
      <c r="E4" s="115"/>
      <c r="F4" s="115"/>
      <c r="G4" s="115"/>
      <c r="H4" s="115"/>
    </row>
    <row r="5" spans="2:11" ht="30" customHeight="1" thickBot="1" x14ac:dyDescent="0.45">
      <c r="B5" s="114"/>
      <c r="C5" s="112"/>
      <c r="D5" s="112"/>
      <c r="E5" s="112"/>
      <c r="F5" s="112"/>
      <c r="G5" s="112"/>
      <c r="H5" s="112"/>
      <c r="I5" s="112"/>
      <c r="J5" s="113"/>
    </row>
    <row r="6" spans="2:11" ht="10.5" customHeight="1" x14ac:dyDescent="0.4">
      <c r="B6" s="117" t="s">
        <v>195</v>
      </c>
      <c r="C6" s="117"/>
      <c r="D6" s="117"/>
      <c r="E6" s="117"/>
      <c r="F6" s="117"/>
      <c r="G6" s="117"/>
      <c r="H6" s="117"/>
      <c r="I6" s="117"/>
      <c r="J6" s="117"/>
    </row>
    <row r="7" spans="2:11" ht="9" customHeight="1" thickBot="1" x14ac:dyDescent="0.45">
      <c r="B7" s="118"/>
      <c r="C7" s="118"/>
      <c r="D7" s="118"/>
      <c r="E7" s="118"/>
      <c r="F7" s="118"/>
      <c r="G7" s="118"/>
      <c r="H7" s="118"/>
      <c r="I7" s="118"/>
      <c r="J7" s="118"/>
    </row>
    <row r="8" spans="2:11" ht="27" customHeight="1" thickBot="1" x14ac:dyDescent="0.45">
      <c r="B8" s="114"/>
      <c r="C8" s="112"/>
      <c r="D8" s="112"/>
      <c r="E8" s="112"/>
      <c r="F8" s="112"/>
      <c r="G8" s="112"/>
      <c r="H8" s="112"/>
      <c r="I8" s="112"/>
      <c r="J8" s="113"/>
    </row>
    <row r="9" spans="2:11" ht="9.9499999999999993" customHeight="1" x14ac:dyDescent="0.4">
      <c r="B9" s="67"/>
    </row>
    <row r="10" spans="2:11" ht="14.25" thickBot="1" x14ac:dyDescent="0.45">
      <c r="B10" s="115" t="s">
        <v>65</v>
      </c>
      <c r="C10" s="115"/>
      <c r="D10" s="115"/>
      <c r="E10" s="115"/>
      <c r="F10" s="115"/>
      <c r="G10" s="115"/>
      <c r="H10" s="115"/>
    </row>
    <row r="11" spans="2:11" ht="30" customHeight="1" thickBot="1" x14ac:dyDescent="0.45">
      <c r="B11" s="114"/>
      <c r="C11" s="112"/>
      <c r="D11" s="112"/>
      <c r="E11" s="112"/>
      <c r="F11" s="112"/>
      <c r="G11" s="112"/>
      <c r="H11" s="112"/>
      <c r="I11" s="112"/>
      <c r="J11" s="113"/>
    </row>
    <row r="12" spans="2:11" ht="9.9499999999999993" customHeight="1" x14ac:dyDescent="0.4">
      <c r="B12" s="67"/>
    </row>
    <row r="13" spans="2:11" ht="14.25" thickBot="1" x14ac:dyDescent="0.45">
      <c r="B13" s="115" t="s">
        <v>66</v>
      </c>
      <c r="C13" s="115"/>
      <c r="D13" s="115"/>
      <c r="E13" s="115"/>
      <c r="F13" s="115"/>
      <c r="G13" s="115"/>
      <c r="H13" s="115"/>
      <c r="I13" s="115"/>
    </row>
    <row r="14" spans="2:11" ht="30" customHeight="1" thickBot="1" x14ac:dyDescent="0.45">
      <c r="B14" s="68" t="s">
        <v>121</v>
      </c>
      <c r="C14" s="112"/>
      <c r="D14" s="112"/>
      <c r="E14" s="112"/>
      <c r="F14" s="112"/>
      <c r="G14" s="69" t="s">
        <v>122</v>
      </c>
      <c r="H14" s="112"/>
      <c r="I14" s="112"/>
      <c r="J14" s="113"/>
    </row>
    <row r="15" spans="2:11" ht="30" customHeight="1" thickBot="1" x14ac:dyDescent="0.45">
      <c r="B15" s="68" t="s">
        <v>123</v>
      </c>
      <c r="C15" s="112"/>
      <c r="D15" s="112"/>
      <c r="E15" s="112"/>
      <c r="F15" s="112"/>
      <c r="G15" s="112"/>
      <c r="H15" s="112"/>
      <c r="I15" s="112"/>
      <c r="J15" s="113"/>
    </row>
    <row r="16" spans="2:11" ht="9.9499999999999993" customHeight="1" x14ac:dyDescent="0.4">
      <c r="B16" s="109"/>
      <c r="C16" s="110"/>
      <c r="D16" s="110"/>
      <c r="E16" s="110"/>
      <c r="F16" s="110"/>
      <c r="G16" s="110"/>
      <c r="H16" s="110"/>
      <c r="I16" s="110"/>
      <c r="J16" s="110"/>
    </row>
    <row r="17" spans="1:11" ht="9.75" customHeight="1" x14ac:dyDescent="0.4">
      <c r="B17" s="111"/>
      <c r="C17" s="111"/>
      <c r="D17" s="111"/>
      <c r="E17" s="111"/>
      <c r="F17" s="111"/>
      <c r="G17" s="111"/>
      <c r="H17" s="111"/>
      <c r="I17" s="111"/>
      <c r="J17" s="111"/>
    </row>
    <row r="18" spans="1:11" ht="9.9499999999999993" customHeight="1" x14ac:dyDescent="0.4"/>
    <row r="19" spans="1:11" x14ac:dyDescent="0.4">
      <c r="E19" s="70"/>
    </row>
    <row r="20" spans="1:11" ht="14.25" thickBot="1" x14ac:dyDescent="0.45">
      <c r="B20" s="64" t="s">
        <v>196</v>
      </c>
      <c r="D20" s="70"/>
      <c r="F20" s="70"/>
      <c r="G20" s="70"/>
      <c r="H20" s="70"/>
    </row>
    <row r="21" spans="1:11" s="63" customFormat="1" ht="27" customHeight="1" thickBot="1" x14ac:dyDescent="0.45">
      <c r="A21" s="64"/>
      <c r="B21" s="71" t="s">
        <v>67</v>
      </c>
      <c r="C21" s="72"/>
      <c r="D21" s="73" t="s">
        <v>68</v>
      </c>
      <c r="E21" s="74"/>
      <c r="F21" s="64"/>
      <c r="G21" s="64"/>
      <c r="H21" s="64"/>
      <c r="I21" s="64"/>
      <c r="J21" s="64"/>
      <c r="K21" s="64"/>
    </row>
    <row r="22" spans="1:11" s="63" customFormat="1" x14ac:dyDescent="0.4">
      <c r="A22" s="64"/>
      <c r="B22" s="64"/>
      <c r="C22" s="64"/>
      <c r="D22" s="64"/>
      <c r="E22" s="64"/>
      <c r="F22" s="64"/>
      <c r="G22" s="64"/>
      <c r="H22" s="64"/>
      <c r="I22" s="64"/>
      <c r="J22" s="64"/>
      <c r="K22" s="64"/>
    </row>
    <row r="23" spans="1:11" s="63" customFormat="1" x14ac:dyDescent="0.4">
      <c r="A23" s="64"/>
      <c r="B23" s="64"/>
      <c r="C23" s="64"/>
      <c r="D23" s="64"/>
      <c r="E23" s="64"/>
      <c r="F23" s="64"/>
      <c r="G23" s="64"/>
      <c r="H23" s="64"/>
      <c r="I23" s="64"/>
      <c r="J23" s="64"/>
      <c r="K23" s="64"/>
    </row>
    <row r="24" spans="1:11" s="63" customFormat="1" x14ac:dyDescent="0.4">
      <c r="A24" s="64"/>
      <c r="B24" s="64"/>
      <c r="C24" s="64"/>
      <c r="D24" s="64"/>
      <c r="E24" s="64"/>
      <c r="F24" s="64"/>
      <c r="G24" s="64"/>
      <c r="H24" s="64"/>
      <c r="I24" s="64"/>
      <c r="J24" s="64"/>
      <c r="K24" s="64"/>
    </row>
    <row r="25" spans="1:11" s="63" customFormat="1" x14ac:dyDescent="0.4">
      <c r="A25" s="64"/>
      <c r="B25" s="64"/>
      <c r="C25" s="64"/>
      <c r="D25" s="64"/>
      <c r="E25" s="64"/>
      <c r="F25" s="64"/>
      <c r="G25" s="64"/>
      <c r="H25" s="64"/>
      <c r="I25" s="64"/>
      <c r="J25" s="64"/>
      <c r="K25" s="64"/>
    </row>
    <row r="26" spans="1:11" s="63" customFormat="1" x14ac:dyDescent="0.4">
      <c r="A26" s="64"/>
      <c r="B26" s="64"/>
      <c r="C26" s="64"/>
      <c r="D26" s="64"/>
      <c r="E26" s="64"/>
      <c r="F26" s="64"/>
      <c r="G26" s="64"/>
      <c r="H26" s="64"/>
      <c r="I26" s="64"/>
      <c r="J26" s="64"/>
      <c r="K26" s="64"/>
    </row>
    <row r="27" spans="1:11" s="63" customFormat="1" x14ac:dyDescent="0.4">
      <c r="A27" s="64"/>
      <c r="B27" s="64"/>
      <c r="C27" s="64"/>
      <c r="D27" s="64"/>
      <c r="E27" s="64"/>
      <c r="F27" s="64"/>
      <c r="G27" s="64"/>
      <c r="H27" s="64"/>
      <c r="I27" s="64"/>
      <c r="J27" s="64"/>
      <c r="K27" s="64"/>
    </row>
    <row r="28" spans="1:11" s="63" customFormat="1" x14ac:dyDescent="0.4">
      <c r="A28" s="64"/>
      <c r="B28" s="64"/>
      <c r="C28" s="64"/>
      <c r="D28" s="64"/>
      <c r="E28" s="64"/>
      <c r="F28" s="64"/>
      <c r="G28" s="64"/>
      <c r="H28" s="64"/>
      <c r="I28" s="64"/>
      <c r="J28" s="64"/>
      <c r="K28" s="64"/>
    </row>
    <row r="29" spans="1:11" s="63" customFormat="1" x14ac:dyDescent="0.4">
      <c r="A29" s="64"/>
      <c r="B29" s="64"/>
      <c r="C29" s="64"/>
      <c r="D29" s="64"/>
      <c r="E29" s="64"/>
      <c r="F29" s="64"/>
      <c r="G29" s="64"/>
      <c r="H29" s="64"/>
      <c r="I29" s="64"/>
      <c r="J29" s="64"/>
      <c r="K29" s="64"/>
    </row>
  </sheetData>
  <mergeCells count="12">
    <mergeCell ref="B16:J17"/>
    <mergeCell ref="C15:J15"/>
    <mergeCell ref="B11:J11"/>
    <mergeCell ref="B13:I13"/>
    <mergeCell ref="B2:K2"/>
    <mergeCell ref="B4:H4"/>
    <mergeCell ref="B5:J5"/>
    <mergeCell ref="B6:J7"/>
    <mergeCell ref="B8:J8"/>
    <mergeCell ref="B10:H10"/>
    <mergeCell ref="C14:F14"/>
    <mergeCell ref="H14:J14"/>
  </mergeCells>
  <phoneticPr fontId="1"/>
  <pageMargins left="0.78740157480314965" right="0.43307086614173229" top="0.82677165354330717" bottom="0.19685039370078741" header="0.51181102362204722" footer="0.19685039370078741"/>
  <pageSetup paperSize="9" scale="9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0"/>
  <sheetViews>
    <sheetView view="pageBreakPreview" topLeftCell="A8" zoomScale="90" zoomScaleNormal="70" zoomScaleSheetLayoutView="90" workbookViewId="0">
      <selection activeCell="J22" sqref="J22"/>
    </sheetView>
  </sheetViews>
  <sheetFormatPr defaultRowHeight="18.75" x14ac:dyDescent="0.4"/>
  <cols>
    <col min="2" max="2" width="5.625" customWidth="1"/>
    <col min="3" max="3" width="3.625" customWidth="1"/>
    <col min="4" max="4" width="5.625" customWidth="1"/>
    <col min="5" max="5" width="3.625" customWidth="1"/>
    <col min="6" max="6" width="5.625" customWidth="1"/>
    <col min="7" max="7" width="3.62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5.625" customWidth="1"/>
    <col min="17" max="17" width="3.625" customWidth="1"/>
  </cols>
  <sheetData>
    <row r="1" spans="1:20" s="2" customFormat="1" ht="19.5" customHeight="1" x14ac:dyDescent="0.4">
      <c r="A1" s="155" t="s">
        <v>124</v>
      </c>
      <c r="B1" s="155"/>
      <c r="C1" s="155"/>
      <c r="D1" s="173" t="s">
        <v>136</v>
      </c>
      <c r="E1" s="173"/>
      <c r="F1" s="173"/>
      <c r="G1" s="173"/>
      <c r="H1" s="173"/>
      <c r="I1" s="5"/>
      <c r="J1" s="5"/>
      <c r="K1" s="5"/>
      <c r="L1" s="5"/>
      <c r="M1" s="167" t="str">
        <f>【様式２】入力シート!B2</f>
        <v>令和８年度</v>
      </c>
      <c r="N1" s="167"/>
      <c r="O1" s="167"/>
      <c r="P1" s="167"/>
      <c r="Q1" s="167"/>
      <c r="R1" s="3"/>
    </row>
    <row r="2" spans="1:20" s="2" customFormat="1" ht="7.5" customHeight="1" x14ac:dyDescent="0.4">
      <c r="A2" s="155"/>
      <c r="B2" s="155"/>
      <c r="C2" s="155"/>
      <c r="D2" s="5"/>
      <c r="E2" s="5"/>
      <c r="F2" s="5"/>
      <c r="G2" s="5"/>
      <c r="H2" s="5"/>
      <c r="I2" s="5"/>
      <c r="J2" s="5"/>
      <c r="K2" s="5"/>
      <c r="L2" s="5"/>
      <c r="M2" s="5"/>
      <c r="N2" s="5"/>
      <c r="O2" s="5"/>
      <c r="P2" s="5"/>
      <c r="Q2" s="5"/>
    </row>
    <row r="3" spans="1:20" s="2" customFormat="1" x14ac:dyDescent="0.4">
      <c r="A3" s="168" t="s">
        <v>97</v>
      </c>
      <c r="B3" s="168"/>
      <c r="C3" s="168"/>
      <c r="D3" s="168"/>
      <c r="E3" s="168"/>
      <c r="F3" s="168"/>
      <c r="G3" s="168"/>
      <c r="H3" s="168"/>
      <c r="I3" s="168"/>
      <c r="J3" s="168"/>
      <c r="K3" s="168"/>
      <c r="L3" s="168"/>
      <c r="M3" s="168"/>
      <c r="N3" s="168"/>
      <c r="O3" s="168"/>
      <c r="P3" s="168"/>
      <c r="Q3" s="168"/>
    </row>
    <row r="4" spans="1:20" s="2" customFormat="1" ht="7.5" customHeight="1" thickBot="1" x14ac:dyDescent="0.45">
      <c r="A4" s="5"/>
      <c r="B4" s="5"/>
      <c r="C4" s="5"/>
      <c r="D4" s="5"/>
      <c r="E4" s="5"/>
      <c r="F4" s="5"/>
      <c r="G4" s="5"/>
      <c r="H4" s="5"/>
      <c r="I4" s="5"/>
      <c r="J4" s="5"/>
      <c r="K4" s="5"/>
      <c r="L4" s="5"/>
      <c r="M4" s="5"/>
      <c r="N4" s="5"/>
      <c r="O4" s="5"/>
      <c r="P4" s="5"/>
      <c r="Q4" s="5"/>
    </row>
    <row r="5" spans="1:20" s="2" customFormat="1" ht="35.1" customHeight="1" thickBot="1" x14ac:dyDescent="0.45">
      <c r="A5" s="6" t="s">
        <v>80</v>
      </c>
      <c r="B5" s="169">
        <f>' 【様式１】 事業者情報'!B5</f>
        <v>0</v>
      </c>
      <c r="C5" s="170"/>
      <c r="D5" s="170"/>
      <c r="E5" s="170"/>
      <c r="F5" s="170"/>
      <c r="G5" s="170"/>
      <c r="H5" s="170"/>
      <c r="I5" s="170"/>
      <c r="J5" s="170"/>
      <c r="K5" s="170"/>
      <c r="L5" s="170"/>
      <c r="M5" s="170"/>
      <c r="N5" s="170"/>
      <c r="O5" s="170"/>
      <c r="P5" s="170"/>
      <c r="Q5" s="171"/>
    </row>
    <row r="6" spans="1:20" s="2" customFormat="1" ht="35.1" customHeight="1" thickBot="1" x14ac:dyDescent="0.45">
      <c r="A6" s="6" t="s">
        <v>81</v>
      </c>
      <c r="B6" s="172">
        <f>' 【様式１】 事業者情報'!B8</f>
        <v>0</v>
      </c>
      <c r="C6" s="170"/>
      <c r="D6" s="170"/>
      <c r="E6" s="170"/>
      <c r="F6" s="170"/>
      <c r="G6" s="170"/>
      <c r="H6" s="170"/>
      <c r="I6" s="170"/>
      <c r="J6" s="170"/>
      <c r="K6" s="170"/>
      <c r="L6" s="170"/>
      <c r="M6" s="170"/>
      <c r="N6" s="170"/>
      <c r="O6" s="170"/>
      <c r="P6" s="170"/>
      <c r="Q6" s="171"/>
    </row>
    <row r="7" spans="1:20" s="2" customFormat="1" ht="35.1" customHeight="1" thickBot="1" x14ac:dyDescent="0.45">
      <c r="A7" s="7" t="s">
        <v>82</v>
      </c>
      <c r="B7" s="140">
        <f>' 【様式１】 事業者情報'!B11</f>
        <v>0</v>
      </c>
      <c r="C7" s="141"/>
      <c r="D7" s="141"/>
      <c r="E7" s="141"/>
      <c r="F7" s="141"/>
      <c r="G7" s="141"/>
      <c r="H7" s="141"/>
      <c r="I7" s="141"/>
      <c r="J7" s="141"/>
      <c r="K7" s="141"/>
      <c r="L7" s="141"/>
      <c r="M7" s="141"/>
      <c r="N7" s="141"/>
      <c r="O7" s="141"/>
      <c r="P7" s="141"/>
      <c r="Q7" s="142"/>
      <c r="T7" s="4"/>
    </row>
    <row r="8" spans="1:20" s="2" customFormat="1" ht="35.1" customHeight="1" thickBot="1" x14ac:dyDescent="0.45">
      <c r="A8" s="6" t="s">
        <v>98</v>
      </c>
      <c r="B8" s="156">
        <f>' 【様式１】 事業者情報'!C14</f>
        <v>0</v>
      </c>
      <c r="C8" s="157"/>
      <c r="D8" s="157"/>
      <c r="E8" s="157"/>
      <c r="F8" s="157"/>
      <c r="G8" s="158"/>
      <c r="H8" s="159"/>
      <c r="I8" s="160" t="s">
        <v>83</v>
      </c>
      <c r="J8" s="161"/>
      <c r="K8" s="156">
        <f>' 【様式１】 事業者情報'!H14</f>
        <v>0</v>
      </c>
      <c r="L8" s="162"/>
      <c r="M8" s="162"/>
      <c r="N8" s="162"/>
      <c r="O8" s="162"/>
      <c r="P8" s="163"/>
      <c r="Q8" s="164"/>
    </row>
    <row r="9" spans="1:20" s="2" customFormat="1" ht="35.1" customHeight="1" thickBot="1" x14ac:dyDescent="0.45">
      <c r="A9" s="6" t="s">
        <v>84</v>
      </c>
      <c r="B9" s="156">
        <f>' 【様式１】 事業者情報'!C15</f>
        <v>0</v>
      </c>
      <c r="C9" s="158"/>
      <c r="D9" s="158"/>
      <c r="E9" s="158"/>
      <c r="F9" s="158"/>
      <c r="G9" s="158"/>
      <c r="H9" s="158"/>
      <c r="I9" s="158"/>
      <c r="J9" s="158"/>
      <c r="K9" s="158"/>
      <c r="L9" s="158"/>
      <c r="M9" s="158"/>
      <c r="N9" s="158"/>
      <c r="O9" s="158"/>
      <c r="P9" s="158"/>
      <c r="Q9" s="159"/>
    </row>
    <row r="10" spans="1:20" s="2" customFormat="1" ht="7.5" customHeight="1" x14ac:dyDescent="0.4">
      <c r="A10" s="5"/>
      <c r="B10" s="5"/>
      <c r="C10" s="5"/>
      <c r="D10" s="5"/>
      <c r="E10" s="5"/>
      <c r="F10" s="5"/>
      <c r="G10" s="5"/>
      <c r="H10" s="5"/>
      <c r="I10" s="5"/>
      <c r="J10" s="5"/>
      <c r="K10" s="5"/>
      <c r="L10" s="5"/>
      <c r="M10" s="5"/>
      <c r="N10" s="5"/>
      <c r="O10" s="5"/>
      <c r="P10" s="5"/>
      <c r="Q10" s="5"/>
    </row>
    <row r="11" spans="1:20" s="2" customFormat="1" ht="17.25" customHeight="1" thickBot="1" x14ac:dyDescent="0.45">
      <c r="A11" s="8" t="s">
        <v>125</v>
      </c>
      <c r="B11" s="5"/>
      <c r="C11" s="5"/>
      <c r="D11" s="5"/>
      <c r="E11" s="5"/>
      <c r="F11" s="5"/>
      <c r="G11" s="5"/>
      <c r="H11" s="5"/>
      <c r="I11" s="5"/>
      <c r="J11" s="5"/>
      <c r="K11" s="5"/>
      <c r="L11" s="5"/>
      <c r="M11" s="5"/>
      <c r="N11" s="5"/>
      <c r="O11" s="5"/>
      <c r="P11" s="5"/>
      <c r="Q11" s="5"/>
    </row>
    <row r="12" spans="1:20" s="2" customFormat="1" ht="18" customHeight="1" x14ac:dyDescent="0.4">
      <c r="A12" s="165" t="s">
        <v>85</v>
      </c>
      <c r="B12" s="147" t="s">
        <v>99</v>
      </c>
      <c r="C12" s="148"/>
      <c r="D12" s="151" t="s">
        <v>86</v>
      </c>
      <c r="E12" s="151"/>
      <c r="F12" s="151"/>
      <c r="G12" s="151"/>
      <c r="H12" s="151"/>
      <c r="I12" s="151"/>
      <c r="J12" s="151"/>
      <c r="K12" s="151"/>
      <c r="L12" s="151"/>
      <c r="M12" s="151"/>
      <c r="N12" s="151"/>
      <c r="O12" s="151"/>
      <c r="P12" s="174" t="s">
        <v>103</v>
      </c>
      <c r="Q12" s="175"/>
    </row>
    <row r="13" spans="1:20" s="2" customFormat="1" ht="18" customHeight="1" thickBot="1" x14ac:dyDescent="0.45">
      <c r="A13" s="166"/>
      <c r="B13" s="149"/>
      <c r="C13" s="150"/>
      <c r="D13" s="119" t="s">
        <v>87</v>
      </c>
      <c r="E13" s="120"/>
      <c r="F13" s="121" t="s">
        <v>100</v>
      </c>
      <c r="G13" s="120"/>
      <c r="H13" s="121" t="s">
        <v>88</v>
      </c>
      <c r="I13" s="120"/>
      <c r="J13" s="121" t="s">
        <v>101</v>
      </c>
      <c r="K13" s="120"/>
      <c r="L13" s="121" t="s">
        <v>102</v>
      </c>
      <c r="M13" s="120"/>
      <c r="N13" s="121" t="s">
        <v>89</v>
      </c>
      <c r="O13" s="119"/>
      <c r="P13" s="176"/>
      <c r="Q13" s="177"/>
    </row>
    <row r="14" spans="1:20" s="2" customFormat="1" ht="30" customHeight="1" x14ac:dyDescent="0.4">
      <c r="A14" s="9">
        <f>【様式２】入力シート!Q2</f>
        <v>46100</v>
      </c>
      <c r="B14" s="10">
        <f>COUNTA(【様式２】入力シート!Q4:R33)</f>
        <v>0</v>
      </c>
      <c r="C14" s="11" t="s">
        <v>90</v>
      </c>
      <c r="D14" s="12">
        <f>COUNTIF(【様式２】入力シート!Q4:R33,"徒歩")</f>
        <v>0</v>
      </c>
      <c r="E14" s="13" t="s">
        <v>90</v>
      </c>
      <c r="F14" s="14">
        <f>COUNTIF(【様式２】入力シート!Q4:R33,"バス")</f>
        <v>0</v>
      </c>
      <c r="G14" s="15" t="s">
        <v>90</v>
      </c>
      <c r="H14" s="12">
        <f>COUNTIF(【様式２】入力シート!Q4:R33,"自転車")</f>
        <v>0</v>
      </c>
      <c r="I14" s="13" t="s">
        <v>90</v>
      </c>
      <c r="J14" s="14">
        <f>COUNTIF(【様式２】入力シート!Q4:R33,"相乗り")</f>
        <v>0</v>
      </c>
      <c r="K14" s="13" t="s">
        <v>90</v>
      </c>
      <c r="L14" s="14">
        <f>COUNTIF(【様式２】入力シート!Q4:R33,"バイク")</f>
        <v>0</v>
      </c>
      <c r="M14" s="15" t="s">
        <v>90</v>
      </c>
      <c r="N14" s="14">
        <f>COUNTIF(【様式２】入力シート!Q4:R33,"その他")</f>
        <v>0</v>
      </c>
      <c r="O14" s="11" t="s">
        <v>90</v>
      </c>
      <c r="P14" s="16">
        <f>【様式２】入力シート!S34</f>
        <v>0</v>
      </c>
      <c r="Q14" s="11" t="s">
        <v>91</v>
      </c>
    </row>
    <row r="15" spans="1:20" s="2" customFormat="1" ht="30" customHeight="1" x14ac:dyDescent="0.4">
      <c r="A15" s="17">
        <f>【様式２】入力シート!U2</f>
        <v>46134</v>
      </c>
      <c r="B15" s="18">
        <f>COUNTA(【様式２】入力シート!U4:V33)</f>
        <v>0</v>
      </c>
      <c r="C15" s="19" t="s">
        <v>90</v>
      </c>
      <c r="D15" s="20">
        <f>COUNTIF(【様式２】入力シート!U4:V33,"徒歩")</f>
        <v>0</v>
      </c>
      <c r="E15" s="21" t="s">
        <v>90</v>
      </c>
      <c r="F15" s="22">
        <f>COUNTIF(【様式２】入力シート!U4:V33,"バス")</f>
        <v>0</v>
      </c>
      <c r="G15" s="23" t="s">
        <v>90</v>
      </c>
      <c r="H15" s="20">
        <f>COUNTIF(【様式２】入力シート!U4:V33,"自転車")</f>
        <v>0</v>
      </c>
      <c r="I15" s="21" t="s">
        <v>90</v>
      </c>
      <c r="J15" s="22">
        <f>COUNTIF(【様式２】入力シート!U4:V33,"相乗り")</f>
        <v>0</v>
      </c>
      <c r="K15" s="21" t="s">
        <v>90</v>
      </c>
      <c r="L15" s="22">
        <f>COUNTIF(【様式２】入力シート!U4:V33,"バイク")</f>
        <v>0</v>
      </c>
      <c r="M15" s="23" t="s">
        <v>90</v>
      </c>
      <c r="N15" s="22">
        <f>COUNTIF(【様式２】入力シート!U4:V33,"その他")</f>
        <v>0</v>
      </c>
      <c r="O15" s="19" t="s">
        <v>90</v>
      </c>
      <c r="P15" s="24">
        <f>【様式２】入力シート!W34</f>
        <v>0</v>
      </c>
      <c r="Q15" s="19" t="s">
        <v>92</v>
      </c>
    </row>
    <row r="16" spans="1:20" s="2" customFormat="1" ht="30" customHeight="1" x14ac:dyDescent="0.4">
      <c r="A16" s="25">
        <f>【様式２】入力シート!Y2</f>
        <v>46164</v>
      </c>
      <c r="B16" s="18">
        <f>COUNTA(【様式２】入力シート!Y4:Z33)</f>
        <v>0</v>
      </c>
      <c r="C16" s="19" t="s">
        <v>90</v>
      </c>
      <c r="D16" s="20">
        <f>COUNTIF(【様式２】入力シート!Y4:Z33,"徒歩")</f>
        <v>0</v>
      </c>
      <c r="E16" s="21" t="s">
        <v>90</v>
      </c>
      <c r="F16" s="22">
        <f>COUNTIF(【様式２】入力シート!Y4:Z33,"バス")</f>
        <v>0</v>
      </c>
      <c r="G16" s="23" t="s">
        <v>90</v>
      </c>
      <c r="H16" s="20">
        <f>COUNTIF(【様式２】入力シート!Y4:Z33,"自転車")</f>
        <v>0</v>
      </c>
      <c r="I16" s="21" t="s">
        <v>90</v>
      </c>
      <c r="J16" s="22">
        <f>COUNTIF(【様式２】入力シート!Y4:Z33,"相乗り")</f>
        <v>0</v>
      </c>
      <c r="K16" s="21" t="s">
        <v>90</v>
      </c>
      <c r="L16" s="22">
        <f>COUNTIF(【様式２】入力シート!Y4:Z33,"バイク")</f>
        <v>0</v>
      </c>
      <c r="M16" s="23" t="s">
        <v>90</v>
      </c>
      <c r="N16" s="22">
        <f>COUNTIF(【様式２】入力シート!Y4:Z33,"その他")</f>
        <v>0</v>
      </c>
      <c r="O16" s="19" t="s">
        <v>90</v>
      </c>
      <c r="P16" s="24">
        <f>【様式２】入力シート!AA34</f>
        <v>0</v>
      </c>
      <c r="Q16" s="19" t="s">
        <v>93</v>
      </c>
    </row>
    <row r="17" spans="1:17" s="2" customFormat="1" ht="30" customHeight="1" x14ac:dyDescent="0.4">
      <c r="A17" s="25">
        <f>【様式２】入力シート!AC2</f>
        <v>46195</v>
      </c>
      <c r="B17" s="18">
        <f>COUNTA(【様式２】入力シート!AC4:AD33)</f>
        <v>0</v>
      </c>
      <c r="C17" s="19" t="s">
        <v>90</v>
      </c>
      <c r="D17" s="20">
        <f>COUNTIF(【様式２】入力シート!AC4:AD33,"徒歩")</f>
        <v>0</v>
      </c>
      <c r="E17" s="21" t="s">
        <v>90</v>
      </c>
      <c r="F17" s="22">
        <f>COUNTIF(【様式２】入力シート!AC4:AD33,"バス")</f>
        <v>0</v>
      </c>
      <c r="G17" s="23" t="s">
        <v>90</v>
      </c>
      <c r="H17" s="20">
        <f>COUNTIF(【様式２】入力シート!AC4:AD33,"自転車")</f>
        <v>0</v>
      </c>
      <c r="I17" s="21" t="s">
        <v>90</v>
      </c>
      <c r="J17" s="22">
        <f>COUNTIF(【様式２】入力シート!AC4:AD33,"相乗り")</f>
        <v>0</v>
      </c>
      <c r="K17" s="21" t="s">
        <v>90</v>
      </c>
      <c r="L17" s="22">
        <f>COUNTIF(【様式２】入力シート!AC4:AD33,"バイク")</f>
        <v>0</v>
      </c>
      <c r="M17" s="23" t="s">
        <v>90</v>
      </c>
      <c r="N17" s="22">
        <f>COUNTIF(【様式２】入力シート!AC4:AD33,"その他")</f>
        <v>0</v>
      </c>
      <c r="O17" s="19" t="s">
        <v>90</v>
      </c>
      <c r="P17" s="24">
        <f>【様式２】入力シート!AE34</f>
        <v>0</v>
      </c>
      <c r="Q17" s="19" t="s">
        <v>91</v>
      </c>
    </row>
    <row r="18" spans="1:17" s="2" customFormat="1" ht="30" customHeight="1" x14ac:dyDescent="0.4">
      <c r="A18" s="26">
        <f>【様式２】入力シート!AG2</f>
        <v>46210</v>
      </c>
      <c r="B18" s="27">
        <f>COUNTA(【様式２】入力シート!AG4:AH33)</f>
        <v>0</v>
      </c>
      <c r="C18" s="28" t="s">
        <v>90</v>
      </c>
      <c r="D18" s="29">
        <f>COUNTIF(【様式２】入力シート!AG4:AH33,"徒歩")</f>
        <v>0</v>
      </c>
      <c r="E18" s="30" t="s">
        <v>90</v>
      </c>
      <c r="F18" s="31">
        <f>COUNTIF(【様式２】入力シート!AG4:AH33,"バス")</f>
        <v>0</v>
      </c>
      <c r="G18" s="32" t="s">
        <v>90</v>
      </c>
      <c r="H18" s="29">
        <f>COUNTIF(【様式２】入力シート!AG4:AH33,"自転車")</f>
        <v>0</v>
      </c>
      <c r="I18" s="30" t="s">
        <v>90</v>
      </c>
      <c r="J18" s="31">
        <f>COUNTIF(【様式２】入力シート!AG4:AH33,"相乗り")</f>
        <v>0</v>
      </c>
      <c r="K18" s="30" t="s">
        <v>90</v>
      </c>
      <c r="L18" s="31">
        <f>COUNTIF(【様式２】入力シート!AG4:AH33,"バイク")</f>
        <v>0</v>
      </c>
      <c r="M18" s="32" t="s">
        <v>90</v>
      </c>
      <c r="N18" s="31">
        <f>COUNTIF(【様式２】入力シート!AG4:AH33,"その他")</f>
        <v>0</v>
      </c>
      <c r="O18" s="28" t="s">
        <v>90</v>
      </c>
      <c r="P18" s="33">
        <f>【様式２】入力シート!AI34</f>
        <v>0</v>
      </c>
      <c r="Q18" s="28" t="s">
        <v>93</v>
      </c>
    </row>
    <row r="19" spans="1:17" s="2" customFormat="1" ht="30" customHeight="1" x14ac:dyDescent="0.4">
      <c r="A19" s="25">
        <f>【様式２】入力シート!AK2</f>
        <v>46225</v>
      </c>
      <c r="B19" s="18">
        <f>COUNTA(【様式２】入力シート!AK4:AL33)</f>
        <v>0</v>
      </c>
      <c r="C19" s="19" t="s">
        <v>90</v>
      </c>
      <c r="D19" s="20">
        <f>COUNTIF(【様式２】入力シート!AK4:AL33,"徒歩")</f>
        <v>0</v>
      </c>
      <c r="E19" s="21" t="s">
        <v>90</v>
      </c>
      <c r="F19" s="22">
        <f>COUNTIF(【様式２】入力シート!AK4:AL33,"バス")</f>
        <v>0</v>
      </c>
      <c r="G19" s="23" t="s">
        <v>90</v>
      </c>
      <c r="H19" s="20">
        <f>COUNTIF(【様式２】入力シート!AK4:AL33,"自転車")</f>
        <v>0</v>
      </c>
      <c r="I19" s="21" t="s">
        <v>90</v>
      </c>
      <c r="J19" s="22">
        <f>COUNTIF(【様式２】入力シート!AK4:AL33,"相乗り")</f>
        <v>0</v>
      </c>
      <c r="K19" s="21" t="s">
        <v>90</v>
      </c>
      <c r="L19" s="22">
        <f>COUNTIF(【様式２】入力シート!AK4:AL33,"バイク")</f>
        <v>0</v>
      </c>
      <c r="M19" s="23" t="s">
        <v>90</v>
      </c>
      <c r="N19" s="22">
        <f>COUNTIF(【様式２】入力シート!AK4:AL33,"その他")</f>
        <v>0</v>
      </c>
      <c r="O19" s="19" t="s">
        <v>90</v>
      </c>
      <c r="P19" s="24">
        <f>【様式２】入力シート!AM34</f>
        <v>0</v>
      </c>
      <c r="Q19" s="19" t="s">
        <v>91</v>
      </c>
    </row>
    <row r="20" spans="1:17" s="2" customFormat="1" ht="30" customHeight="1" x14ac:dyDescent="0.4">
      <c r="A20" s="25">
        <f>【様式２】入力シート!AO2</f>
        <v>46255</v>
      </c>
      <c r="B20" s="18">
        <f>COUNTA(【様式２】入力シート!AO4:AP33)</f>
        <v>0</v>
      </c>
      <c r="C20" s="19" t="s">
        <v>90</v>
      </c>
      <c r="D20" s="20">
        <f>COUNTIF(【様式２】入力シート!AO4:AP33,"徒歩")</f>
        <v>0</v>
      </c>
      <c r="E20" s="21" t="s">
        <v>90</v>
      </c>
      <c r="F20" s="22">
        <f>COUNTIF(【様式２】入力シート!AO4:AP33,"バス")</f>
        <v>0</v>
      </c>
      <c r="G20" s="23" t="s">
        <v>90</v>
      </c>
      <c r="H20" s="20">
        <f>COUNTIF(【様式２】入力シート!AO4:AP33,"自転車")</f>
        <v>0</v>
      </c>
      <c r="I20" s="21" t="s">
        <v>90</v>
      </c>
      <c r="J20" s="22">
        <f>COUNTIF(【様式２】入力シート!AO4:AP33,"相乗り")</f>
        <v>0</v>
      </c>
      <c r="K20" s="21" t="s">
        <v>90</v>
      </c>
      <c r="L20" s="22">
        <f>COUNTIF(【様式２】入力シート!AO4:AP33,"バイク")</f>
        <v>0</v>
      </c>
      <c r="M20" s="23" t="s">
        <v>90</v>
      </c>
      <c r="N20" s="22">
        <f>COUNTIF(【様式２】入力シート!AO4:AP33,"その他")</f>
        <v>0</v>
      </c>
      <c r="O20" s="19" t="s">
        <v>90</v>
      </c>
      <c r="P20" s="24">
        <f>【様式２】入力シート!AQ34</f>
        <v>0</v>
      </c>
      <c r="Q20" s="19" t="s">
        <v>92</v>
      </c>
    </row>
    <row r="21" spans="1:17" s="2" customFormat="1" ht="30" customHeight="1" x14ac:dyDescent="0.4">
      <c r="A21" s="25">
        <f>【様式２】入力シート!AS2</f>
        <v>46283</v>
      </c>
      <c r="B21" s="18">
        <f>COUNTA(【様式２】入力シート!AS4:AT33)</f>
        <v>0</v>
      </c>
      <c r="C21" s="19" t="s">
        <v>90</v>
      </c>
      <c r="D21" s="20">
        <f>COUNTIF(【様式２】入力シート!AS4:AT33,"徒歩")</f>
        <v>0</v>
      </c>
      <c r="E21" s="21" t="s">
        <v>90</v>
      </c>
      <c r="F21" s="22">
        <f>COUNTIF(【様式２】入力シート!AS4:AT33,"バス")</f>
        <v>0</v>
      </c>
      <c r="G21" s="23" t="s">
        <v>90</v>
      </c>
      <c r="H21" s="20">
        <f>COUNTIF(【様式２】入力シート!AS4:AT33,"自転車")</f>
        <v>0</v>
      </c>
      <c r="I21" s="21" t="s">
        <v>90</v>
      </c>
      <c r="J21" s="22">
        <f>COUNTIF(【様式２】入力シート!AS4:AT33,"相乗り")</f>
        <v>0</v>
      </c>
      <c r="K21" s="21" t="s">
        <v>90</v>
      </c>
      <c r="L21" s="22">
        <f>COUNTIF(【様式２】入力シート!AS4:AT33,"バイク")</f>
        <v>0</v>
      </c>
      <c r="M21" s="23" t="s">
        <v>90</v>
      </c>
      <c r="N21" s="22">
        <f>COUNTIF(【様式２】入力シート!AS4:AT33,"その他")</f>
        <v>0</v>
      </c>
      <c r="O21" s="19" t="s">
        <v>90</v>
      </c>
      <c r="P21" s="24">
        <f>【様式２】入力シート!AU34</f>
        <v>0</v>
      </c>
      <c r="Q21" s="19" t="s">
        <v>92</v>
      </c>
    </row>
    <row r="22" spans="1:17" s="2" customFormat="1" ht="30" customHeight="1" x14ac:dyDescent="0.4">
      <c r="A22" s="25">
        <f>【様式２】入力シート!AW2</f>
        <v>46317</v>
      </c>
      <c r="B22" s="18">
        <f>COUNTA(【様式２】入力シート!AW4:AX33)</f>
        <v>0</v>
      </c>
      <c r="C22" s="19" t="s">
        <v>90</v>
      </c>
      <c r="D22" s="20">
        <f>COUNTIF(【様式２】入力シート!AW4:AX33,"徒歩")</f>
        <v>0</v>
      </c>
      <c r="E22" s="21" t="s">
        <v>90</v>
      </c>
      <c r="F22" s="22">
        <f>COUNTIF(【様式２】入力シート!AW4:AX33,"バス")</f>
        <v>0</v>
      </c>
      <c r="G22" s="23" t="s">
        <v>90</v>
      </c>
      <c r="H22" s="20">
        <f>COUNTIF(【様式２】入力シート!AW4:AX33,"自転車")</f>
        <v>0</v>
      </c>
      <c r="I22" s="21" t="s">
        <v>90</v>
      </c>
      <c r="J22" s="22">
        <f>COUNTIF(【様式２】入力シート!AW4:AX33,"相乗り")</f>
        <v>0</v>
      </c>
      <c r="K22" s="21" t="s">
        <v>90</v>
      </c>
      <c r="L22" s="22">
        <f>COUNTIF(【様式２】入力シート!AW4:AX33,"バイク")</f>
        <v>0</v>
      </c>
      <c r="M22" s="23" t="s">
        <v>90</v>
      </c>
      <c r="N22" s="22">
        <f>COUNTIF(【様式２】入力シート!AW4:AX33,"その他")</f>
        <v>0</v>
      </c>
      <c r="O22" s="19" t="s">
        <v>90</v>
      </c>
      <c r="P22" s="24">
        <f>【様式２】入力シート!AY34</f>
        <v>0</v>
      </c>
      <c r="Q22" s="19" t="s">
        <v>92</v>
      </c>
    </row>
    <row r="23" spans="1:17" s="2" customFormat="1" ht="30" customHeight="1" x14ac:dyDescent="0.4">
      <c r="A23" s="26">
        <f>【様式２】入力シート!BA2</f>
        <v>46346</v>
      </c>
      <c r="B23" s="27">
        <f>COUNTA(【様式２】入力シート!BA4:BB33)</f>
        <v>0</v>
      </c>
      <c r="C23" s="28" t="s">
        <v>90</v>
      </c>
      <c r="D23" s="29">
        <f>COUNTIF(【様式２】入力シート!BA4:BB33,"徒歩")</f>
        <v>0</v>
      </c>
      <c r="E23" s="30" t="s">
        <v>90</v>
      </c>
      <c r="F23" s="31">
        <f>COUNTIF(【様式２】入力シート!BA4:BB33,"バス")</f>
        <v>0</v>
      </c>
      <c r="G23" s="32" t="s">
        <v>90</v>
      </c>
      <c r="H23" s="29">
        <f>COUNTIF(【様式２】入力シート!BA4:BB33,"自転車")</f>
        <v>0</v>
      </c>
      <c r="I23" s="30" t="s">
        <v>90</v>
      </c>
      <c r="J23" s="31">
        <f>COUNTIF(【様式２】入力シート!BA4:BB33,"相乗り")</f>
        <v>0</v>
      </c>
      <c r="K23" s="30" t="s">
        <v>90</v>
      </c>
      <c r="L23" s="31">
        <f>COUNTIF(【様式２】入力シート!BA4:BB33,"バイク")</f>
        <v>0</v>
      </c>
      <c r="M23" s="32" t="s">
        <v>90</v>
      </c>
      <c r="N23" s="31">
        <f>COUNTIF(【様式２】入力シート!BA4:BB33,"その他")</f>
        <v>0</v>
      </c>
      <c r="O23" s="28" t="s">
        <v>90</v>
      </c>
      <c r="P23" s="33">
        <f>【様式２】入力シート!BC34</f>
        <v>0</v>
      </c>
      <c r="Q23" s="28" t="s">
        <v>93</v>
      </c>
    </row>
    <row r="24" spans="1:17" s="2" customFormat="1" ht="30" customHeight="1" x14ac:dyDescent="0.4">
      <c r="A24" s="25">
        <f>【様式２】入力シート!BE2</f>
        <v>46378</v>
      </c>
      <c r="B24" s="18">
        <f>COUNTA(【様式２】入力シート!BE4:BF33)</f>
        <v>0</v>
      </c>
      <c r="C24" s="19" t="s">
        <v>90</v>
      </c>
      <c r="D24" s="20">
        <f>COUNTIF(【様式２】入力シート!BE4:BF33,"徒歩")</f>
        <v>0</v>
      </c>
      <c r="E24" s="21" t="s">
        <v>90</v>
      </c>
      <c r="F24" s="22">
        <f>COUNTIF(【様式２】入力シート!BE4:BF33,"バス")</f>
        <v>0</v>
      </c>
      <c r="G24" s="23" t="s">
        <v>90</v>
      </c>
      <c r="H24" s="20">
        <f>COUNTIF(【様式２】入力シート!BE4:BF33,"自転車")</f>
        <v>0</v>
      </c>
      <c r="I24" s="21" t="s">
        <v>90</v>
      </c>
      <c r="J24" s="22">
        <f>COUNTIF(【様式２】入力シート!BE4:BF33,"相乗り")</f>
        <v>0</v>
      </c>
      <c r="K24" s="21" t="s">
        <v>90</v>
      </c>
      <c r="L24" s="22">
        <f>COUNTIF(【様式２】入力シート!BE4:BF33,"バイク")</f>
        <v>0</v>
      </c>
      <c r="M24" s="23" t="s">
        <v>90</v>
      </c>
      <c r="N24" s="22">
        <f>COUNTIF(【様式２】入力シート!BE4:BF33,"その他")</f>
        <v>0</v>
      </c>
      <c r="O24" s="19" t="s">
        <v>90</v>
      </c>
      <c r="P24" s="24">
        <f>【様式２】入力シート!BG34</f>
        <v>0</v>
      </c>
      <c r="Q24" s="19" t="s">
        <v>92</v>
      </c>
    </row>
    <row r="25" spans="1:17" s="2" customFormat="1" ht="30" customHeight="1" x14ac:dyDescent="0.4">
      <c r="A25" s="25">
        <f>【様式２】入力シート!BI2</f>
        <v>46409</v>
      </c>
      <c r="B25" s="18">
        <f>COUNTA(【様式２】入力シート!BI4:BJ33)</f>
        <v>0</v>
      </c>
      <c r="C25" s="19" t="s">
        <v>90</v>
      </c>
      <c r="D25" s="20">
        <f>COUNTIF(【様式２】入力シート!BI4:BJ33,"徒歩")</f>
        <v>0</v>
      </c>
      <c r="E25" s="21" t="s">
        <v>90</v>
      </c>
      <c r="F25" s="22">
        <f>COUNTIF(【様式２】入力シート!BI4:BJ33,"バス")</f>
        <v>0</v>
      </c>
      <c r="G25" s="23" t="s">
        <v>90</v>
      </c>
      <c r="H25" s="20">
        <f>COUNTIF(【様式２】入力シート!BI4:BJ33,"自転車")</f>
        <v>0</v>
      </c>
      <c r="I25" s="21" t="s">
        <v>90</v>
      </c>
      <c r="J25" s="22">
        <f>COUNTIF(【様式２】入力シート!BI4:BJ33,"相乗り")</f>
        <v>0</v>
      </c>
      <c r="K25" s="21" t="s">
        <v>90</v>
      </c>
      <c r="L25" s="22">
        <f>COUNTIF(【様式２】入力シート!BI4:BJ33,"バイク")</f>
        <v>0</v>
      </c>
      <c r="M25" s="23" t="s">
        <v>90</v>
      </c>
      <c r="N25" s="22">
        <f>COUNTIF(【様式２】入力シート!BI4:BJ33,"その他")</f>
        <v>0</v>
      </c>
      <c r="O25" s="19" t="s">
        <v>90</v>
      </c>
      <c r="P25" s="24">
        <f>【様式２】入力シート!BK34</f>
        <v>0</v>
      </c>
      <c r="Q25" s="19" t="s">
        <v>93</v>
      </c>
    </row>
    <row r="26" spans="1:17" s="2" customFormat="1" ht="30" customHeight="1" thickBot="1" x14ac:dyDescent="0.45">
      <c r="A26" s="34">
        <f>【様式２】入力シート!BM2</f>
        <v>46440</v>
      </c>
      <c r="B26" s="35">
        <f>COUNTA(【様式２】入力シート!BM4:BN33)</f>
        <v>0</v>
      </c>
      <c r="C26" s="36" t="s">
        <v>90</v>
      </c>
      <c r="D26" s="37">
        <f>COUNTIF(【様式２】入力シート!BM4:BN33,"徒歩")</f>
        <v>0</v>
      </c>
      <c r="E26" s="38" t="s">
        <v>90</v>
      </c>
      <c r="F26" s="39">
        <f>COUNTIF(【様式２】入力シート!BM4:BN33,"バス")</f>
        <v>0</v>
      </c>
      <c r="G26" s="40" t="s">
        <v>90</v>
      </c>
      <c r="H26" s="37">
        <f>COUNTIF(【様式２】入力シート!BM4:BN33,"自転車")</f>
        <v>0</v>
      </c>
      <c r="I26" s="38" t="s">
        <v>90</v>
      </c>
      <c r="J26" s="39">
        <f>COUNTIF(【様式２】入力シート!BM4:BN33,"相乗り")</f>
        <v>0</v>
      </c>
      <c r="K26" s="38" t="s">
        <v>90</v>
      </c>
      <c r="L26" s="39">
        <f>COUNTIF(【様式２】入力シート!BM4:BN33,"バイク")</f>
        <v>0</v>
      </c>
      <c r="M26" s="40" t="s">
        <v>90</v>
      </c>
      <c r="N26" s="39">
        <f>COUNTIF(【様式２】入力シート!BM4:BN33,"その他")</f>
        <v>0</v>
      </c>
      <c r="O26" s="36" t="s">
        <v>90</v>
      </c>
      <c r="P26" s="41">
        <f>【様式２】入力シート!BO34</f>
        <v>0</v>
      </c>
      <c r="Q26" s="36" t="s">
        <v>92</v>
      </c>
    </row>
    <row r="27" spans="1:17" s="2" customFormat="1" ht="30" customHeight="1" thickBot="1" x14ac:dyDescent="0.45">
      <c r="A27" s="42" t="s">
        <v>94</v>
      </c>
      <c r="B27" s="43">
        <f>SUM(B14:B26)</f>
        <v>0</v>
      </c>
      <c r="C27" s="44" t="s">
        <v>90</v>
      </c>
      <c r="D27" s="45">
        <f>SUM(D14:D26)</f>
        <v>0</v>
      </c>
      <c r="E27" s="46" t="s">
        <v>90</v>
      </c>
      <c r="F27" s="47">
        <f>SUM(F14:F26)</f>
        <v>0</v>
      </c>
      <c r="G27" s="48" t="s">
        <v>90</v>
      </c>
      <c r="H27" s="45">
        <f>SUM(H14:H26)</f>
        <v>0</v>
      </c>
      <c r="I27" s="46" t="s">
        <v>90</v>
      </c>
      <c r="J27" s="47">
        <f>SUM(J14:J26)</f>
        <v>0</v>
      </c>
      <c r="K27" s="46" t="s">
        <v>90</v>
      </c>
      <c r="L27" s="47">
        <f>SUM(L14:L26)</f>
        <v>0</v>
      </c>
      <c r="M27" s="48" t="s">
        <v>90</v>
      </c>
      <c r="N27" s="47">
        <f>SUM(N14:N26)</f>
        <v>0</v>
      </c>
      <c r="O27" s="44" t="s">
        <v>90</v>
      </c>
      <c r="P27" s="49">
        <f>SUM(P14:P26)</f>
        <v>0</v>
      </c>
      <c r="Q27" s="44" t="s">
        <v>91</v>
      </c>
    </row>
    <row r="28" spans="1:17" s="2" customFormat="1" ht="17.25" hidden="1" customHeight="1" x14ac:dyDescent="0.4">
      <c r="A28" s="5" t="s">
        <v>95</v>
      </c>
      <c r="B28" s="5"/>
      <c r="C28" s="5"/>
      <c r="D28" s="5"/>
      <c r="E28" s="5"/>
      <c r="F28" s="5"/>
      <c r="G28" s="5"/>
      <c r="H28" s="5"/>
      <c r="I28" s="5"/>
      <c r="J28" s="5"/>
      <c r="K28" s="5"/>
      <c r="L28" s="5"/>
      <c r="M28" s="5"/>
      <c r="N28" s="5"/>
      <c r="O28" s="5"/>
      <c r="P28" s="5"/>
      <c r="Q28" s="5"/>
    </row>
    <row r="29" spans="1:17" s="2" customFormat="1" ht="6" customHeight="1" x14ac:dyDescent="0.4">
      <c r="A29" s="5"/>
      <c r="B29" s="5"/>
      <c r="C29" s="5"/>
      <c r="D29" s="5"/>
      <c r="E29" s="5"/>
      <c r="F29" s="5"/>
      <c r="G29" s="5"/>
      <c r="H29" s="5"/>
      <c r="I29" s="5"/>
      <c r="J29" s="5"/>
      <c r="K29" s="5"/>
      <c r="L29" s="5"/>
      <c r="M29" s="5"/>
      <c r="N29" s="5"/>
      <c r="O29" s="5"/>
      <c r="P29" s="5"/>
      <c r="Q29" s="5"/>
    </row>
    <row r="30" spans="1:17" x14ac:dyDescent="0.4">
      <c r="A30" s="61" t="s">
        <v>126</v>
      </c>
      <c r="B30" s="50"/>
      <c r="C30" s="50"/>
      <c r="D30" s="50"/>
      <c r="E30" s="50"/>
      <c r="F30" s="61" t="s">
        <v>127</v>
      </c>
      <c r="G30" s="50"/>
      <c r="H30" s="50"/>
      <c r="I30" s="50"/>
      <c r="J30" s="50"/>
      <c r="K30" s="50"/>
      <c r="L30" s="50"/>
      <c r="M30" s="50"/>
      <c r="N30" s="50"/>
      <c r="O30" s="50"/>
      <c r="P30" s="50"/>
      <c r="Q30" s="50"/>
    </row>
    <row r="31" spans="1:17" ht="6" customHeight="1" thickBot="1" x14ac:dyDescent="0.45">
      <c r="A31" s="50"/>
      <c r="B31" s="50"/>
      <c r="C31" s="50"/>
      <c r="D31" s="50"/>
      <c r="E31" s="50"/>
      <c r="F31" s="50"/>
      <c r="G31" s="50"/>
      <c r="H31" s="50"/>
      <c r="I31" s="50"/>
      <c r="J31" s="50"/>
      <c r="K31" s="50"/>
      <c r="L31" s="50"/>
      <c r="M31" s="50"/>
      <c r="N31" s="50"/>
      <c r="O31" s="50"/>
      <c r="P31" s="50"/>
      <c r="Q31" s="50"/>
    </row>
    <row r="32" spans="1:17" x14ac:dyDescent="0.4">
      <c r="A32" s="126" t="s">
        <v>106</v>
      </c>
      <c r="B32" s="128">
        <f>【様式２】入力シート!H2</f>
        <v>0</v>
      </c>
      <c r="C32" s="128"/>
      <c r="D32" s="130" t="s">
        <v>107</v>
      </c>
      <c r="E32" s="50"/>
      <c r="F32" s="58" t="s">
        <v>108</v>
      </c>
      <c r="G32" s="145">
        <f>COUNTIF(【様式２】入力シート!D4:E33,"車")</f>
        <v>0</v>
      </c>
      <c r="H32" s="128"/>
      <c r="I32" s="55" t="s">
        <v>107</v>
      </c>
      <c r="J32" s="51"/>
      <c r="K32" s="145" t="s">
        <v>111</v>
      </c>
      <c r="L32" s="130"/>
      <c r="M32" s="145">
        <f>COUNTIF(【様式２】入力シート!D4:E33,"自転車")</f>
        <v>0</v>
      </c>
      <c r="N32" s="128"/>
      <c r="O32" s="55" t="s">
        <v>107</v>
      </c>
      <c r="P32" s="50"/>
      <c r="Q32" s="50"/>
    </row>
    <row r="33" spans="1:19" x14ac:dyDescent="0.4">
      <c r="A33" s="127"/>
      <c r="B33" s="129"/>
      <c r="C33" s="129"/>
      <c r="D33" s="131"/>
      <c r="E33" s="50"/>
      <c r="F33" s="59" t="s">
        <v>109</v>
      </c>
      <c r="G33" s="146">
        <f>COUNTIF(【様式２】入力シート!D4:E33,"バイク")</f>
        <v>0</v>
      </c>
      <c r="H33" s="129"/>
      <c r="I33" s="56" t="s">
        <v>107</v>
      </c>
      <c r="J33" s="51"/>
      <c r="K33" s="146" t="s">
        <v>112</v>
      </c>
      <c r="L33" s="131"/>
      <c r="M33" s="146">
        <f>COUNTIF(【様式２】入力シート!D4:E33,"バス")</f>
        <v>0</v>
      </c>
      <c r="N33" s="129"/>
      <c r="O33" s="56" t="s">
        <v>107</v>
      </c>
      <c r="P33" s="50"/>
      <c r="Q33" s="50"/>
    </row>
    <row r="34" spans="1:19" ht="19.5" thickBot="1" x14ac:dyDescent="0.45">
      <c r="A34" s="132" t="s">
        <v>137</v>
      </c>
      <c r="B34" s="129">
        <f>【様式２】入力シート!F34</f>
        <v>0</v>
      </c>
      <c r="C34" s="129"/>
      <c r="D34" s="131" t="s">
        <v>119</v>
      </c>
      <c r="E34" s="50"/>
      <c r="F34" s="60" t="s">
        <v>110</v>
      </c>
      <c r="G34" s="152">
        <f>COUNTIF(【様式２】入力シート!D4:E33,"徒歩")</f>
        <v>0</v>
      </c>
      <c r="H34" s="134"/>
      <c r="I34" s="57" t="s">
        <v>107</v>
      </c>
      <c r="J34" s="51"/>
      <c r="K34" s="146" t="s">
        <v>113</v>
      </c>
      <c r="L34" s="131"/>
      <c r="M34" s="146">
        <f>COUNTIF(【様式２】入力シート!D4:E33,"相乗り")</f>
        <v>0</v>
      </c>
      <c r="N34" s="129"/>
      <c r="O34" s="56" t="s">
        <v>107</v>
      </c>
      <c r="P34" s="50"/>
      <c r="Q34" s="50"/>
    </row>
    <row r="35" spans="1:19" ht="19.5" thickBot="1" x14ac:dyDescent="0.45">
      <c r="A35" s="133"/>
      <c r="B35" s="134"/>
      <c r="C35" s="134"/>
      <c r="D35" s="135"/>
      <c r="E35" s="50"/>
      <c r="F35" s="50"/>
      <c r="G35" s="50"/>
      <c r="H35" s="50"/>
      <c r="I35" s="50"/>
      <c r="J35" s="50"/>
      <c r="K35" s="152" t="s">
        <v>114</v>
      </c>
      <c r="L35" s="135"/>
      <c r="M35" s="152">
        <f>COUNTIF(【様式２】入力シート!D4:E33,"その他")</f>
        <v>0</v>
      </c>
      <c r="N35" s="134"/>
      <c r="O35" s="57" t="s">
        <v>107</v>
      </c>
      <c r="P35" s="50"/>
      <c r="Q35" s="50"/>
    </row>
    <row r="36" spans="1:19" ht="6" customHeight="1" x14ac:dyDescent="0.4">
      <c r="A36" s="50"/>
      <c r="B36" s="50"/>
      <c r="C36" s="50"/>
      <c r="D36" s="50"/>
      <c r="E36" s="50"/>
      <c r="F36" s="50"/>
      <c r="G36" s="50"/>
      <c r="H36" s="50"/>
      <c r="I36" s="50"/>
      <c r="J36" s="50"/>
      <c r="K36" s="51"/>
      <c r="L36" s="51"/>
      <c r="M36" s="51"/>
      <c r="N36" s="51"/>
      <c r="O36" s="51"/>
      <c r="P36" s="50"/>
      <c r="Q36" s="50"/>
    </row>
    <row r="37" spans="1:19" ht="19.5" thickBot="1" x14ac:dyDescent="0.45">
      <c r="A37" s="61" t="s">
        <v>131</v>
      </c>
      <c r="B37" s="50"/>
      <c r="C37" s="50"/>
      <c r="D37" s="50"/>
      <c r="E37" s="50"/>
      <c r="F37" s="50"/>
      <c r="G37" s="50"/>
      <c r="H37" s="50"/>
      <c r="I37" s="50"/>
      <c r="J37" s="50"/>
      <c r="K37" s="50"/>
      <c r="L37" s="50"/>
      <c r="M37" s="50"/>
      <c r="N37" s="50"/>
      <c r="O37" s="50"/>
      <c r="P37" s="50"/>
      <c r="Q37" s="50"/>
    </row>
    <row r="38" spans="1:19" ht="24.95" customHeight="1" thickBot="1" x14ac:dyDescent="0.45">
      <c r="A38" s="6" t="s">
        <v>120</v>
      </c>
      <c r="B38" s="153">
        <f ca="1">【様式２】入力シート!L38</f>
        <v>0</v>
      </c>
      <c r="C38" s="154"/>
      <c r="D38" s="154"/>
      <c r="E38" s="154"/>
      <c r="F38" s="44" t="s">
        <v>96</v>
      </c>
      <c r="G38" s="50"/>
      <c r="H38" s="52"/>
      <c r="I38" s="122" t="s">
        <v>115</v>
      </c>
      <c r="J38" s="123"/>
      <c r="K38" s="124">
        <f>【様式２】入力シート!L34</f>
        <v>0</v>
      </c>
      <c r="L38" s="125"/>
      <c r="M38" s="125"/>
      <c r="N38" s="125"/>
      <c r="O38" s="125"/>
      <c r="P38" s="44" t="s">
        <v>116</v>
      </c>
      <c r="Q38" s="50"/>
    </row>
    <row r="39" spans="1:19" ht="6" customHeight="1" x14ac:dyDescent="0.4">
      <c r="A39" s="50"/>
      <c r="B39" s="50"/>
      <c r="C39" s="50"/>
      <c r="D39" s="50"/>
      <c r="E39" s="50"/>
      <c r="F39" s="50"/>
      <c r="G39" s="50"/>
      <c r="H39" s="50"/>
      <c r="I39" s="50"/>
      <c r="J39" s="50"/>
      <c r="K39" s="50"/>
      <c r="L39" s="50"/>
      <c r="M39" s="50"/>
      <c r="N39" s="50"/>
      <c r="O39" s="50"/>
      <c r="P39" s="50"/>
      <c r="Q39" s="50"/>
    </row>
    <row r="40" spans="1:19" ht="19.5" thickBot="1" x14ac:dyDescent="0.45">
      <c r="A40" s="61" t="s">
        <v>132</v>
      </c>
      <c r="B40" s="50"/>
      <c r="C40" s="50"/>
      <c r="D40" s="50"/>
      <c r="E40" s="50"/>
      <c r="F40" s="50"/>
      <c r="G40" s="50"/>
      <c r="H40" s="50"/>
      <c r="I40" s="50"/>
      <c r="J40" s="50"/>
      <c r="K40" s="50"/>
      <c r="L40" s="50"/>
      <c r="M40" s="50"/>
      <c r="N40" s="50"/>
      <c r="O40" s="50"/>
      <c r="P40" s="50"/>
      <c r="Q40" s="50"/>
    </row>
    <row r="41" spans="1:19" ht="24.95" customHeight="1" thickBot="1" x14ac:dyDescent="0.45">
      <c r="A41" s="6" t="s">
        <v>120</v>
      </c>
      <c r="B41" s="153">
        <f ca="1">【様式２】入力シート!L39</f>
        <v>0</v>
      </c>
      <c r="C41" s="154"/>
      <c r="D41" s="154"/>
      <c r="E41" s="154"/>
      <c r="F41" s="44" t="s">
        <v>96</v>
      </c>
      <c r="G41" s="50"/>
      <c r="H41" s="52"/>
      <c r="I41" s="122" t="s">
        <v>9</v>
      </c>
      <c r="J41" s="123"/>
      <c r="K41" s="124">
        <f>【様式２】入力シート!L34*12</f>
        <v>0</v>
      </c>
      <c r="L41" s="125"/>
      <c r="M41" s="125"/>
      <c r="N41" s="125"/>
      <c r="O41" s="125"/>
      <c r="P41" s="44" t="s">
        <v>116</v>
      </c>
      <c r="Q41" s="50"/>
    </row>
    <row r="42" spans="1:19" ht="6" customHeight="1" x14ac:dyDescent="0.4">
      <c r="A42" s="50"/>
      <c r="B42" s="50"/>
      <c r="C42" s="50"/>
      <c r="D42" s="50"/>
      <c r="E42" s="50"/>
      <c r="F42" s="50"/>
      <c r="G42" s="50"/>
      <c r="H42" s="50"/>
      <c r="I42" s="50"/>
      <c r="J42" s="50"/>
      <c r="K42" s="50"/>
      <c r="L42" s="50"/>
      <c r="M42" s="50"/>
      <c r="N42" s="50"/>
      <c r="O42" s="50"/>
      <c r="P42" s="50"/>
      <c r="Q42" s="50"/>
    </row>
    <row r="43" spans="1:19" ht="19.5" thickBot="1" x14ac:dyDescent="0.45">
      <c r="A43" s="61" t="s">
        <v>133</v>
      </c>
      <c r="B43" s="50"/>
      <c r="C43" s="50"/>
      <c r="D43" s="50"/>
      <c r="E43" s="50"/>
      <c r="F43" s="50"/>
      <c r="G43" s="50"/>
      <c r="H43" s="50"/>
      <c r="I43" s="50"/>
      <c r="J43" s="50"/>
      <c r="K43" s="50"/>
      <c r="L43" s="50"/>
      <c r="M43" s="50"/>
      <c r="N43" s="50"/>
      <c r="O43" s="50"/>
      <c r="P43" s="50"/>
      <c r="Q43" s="50"/>
    </row>
    <row r="44" spans="1:19" s="2" customFormat="1" ht="24.95" customHeight="1" thickBot="1" x14ac:dyDescent="0.45">
      <c r="A44" s="6" t="s">
        <v>134</v>
      </c>
      <c r="B44" s="143">
        <f>【様式２】入力シート!BS34</f>
        <v>0</v>
      </c>
      <c r="C44" s="144"/>
      <c r="D44" s="144"/>
      <c r="E44" s="144"/>
      <c r="F44" s="44" t="s">
        <v>96</v>
      </c>
      <c r="G44" s="53"/>
      <c r="H44" s="54"/>
      <c r="I44" s="136" t="s">
        <v>115</v>
      </c>
      <c r="J44" s="137"/>
      <c r="K44" s="138">
        <f>【様式２】入力シート!BU34</f>
        <v>0</v>
      </c>
      <c r="L44" s="139"/>
      <c r="M44" s="139"/>
      <c r="N44" s="139"/>
      <c r="O44" s="139"/>
      <c r="P44" s="44" t="s">
        <v>117</v>
      </c>
      <c r="Q44" s="54"/>
    </row>
    <row r="45" spans="1:19" ht="6" customHeight="1" thickBot="1" x14ac:dyDescent="0.45">
      <c r="A45" s="50"/>
      <c r="B45" s="50"/>
      <c r="C45" s="50"/>
      <c r="D45" s="50"/>
      <c r="E45" s="50"/>
      <c r="F45" s="50"/>
      <c r="G45" s="50"/>
      <c r="H45" s="50"/>
      <c r="I45" s="50"/>
      <c r="J45" s="50"/>
      <c r="K45" s="50"/>
      <c r="L45" s="50"/>
      <c r="M45" s="50"/>
      <c r="N45" s="50"/>
      <c r="O45" s="50"/>
      <c r="P45" s="50"/>
      <c r="Q45" s="50"/>
    </row>
    <row r="46" spans="1:19" s="2" customFormat="1" ht="24.95" customHeight="1" thickBot="1" x14ac:dyDescent="0.45">
      <c r="A46" s="6" t="s">
        <v>118</v>
      </c>
      <c r="B46" s="143">
        <f>【様式２】入力シート!BQ34</f>
        <v>0</v>
      </c>
      <c r="C46" s="144"/>
      <c r="D46" s="144"/>
      <c r="E46" s="144"/>
      <c r="F46" s="44" t="s">
        <v>92</v>
      </c>
      <c r="G46" s="53"/>
      <c r="H46" s="54"/>
      <c r="I46" s="54"/>
      <c r="J46" s="54"/>
      <c r="K46" s="54"/>
      <c r="L46" s="54"/>
      <c r="M46" s="54"/>
      <c r="N46" s="54"/>
      <c r="O46" s="54"/>
      <c r="P46" s="54"/>
      <c r="Q46" s="54"/>
    </row>
    <row r="47" spans="1:19" ht="6" customHeight="1" thickBot="1" x14ac:dyDescent="0.45">
      <c r="A47" s="62"/>
      <c r="B47" s="62"/>
      <c r="C47" s="62"/>
      <c r="D47" s="62"/>
      <c r="E47" s="62"/>
      <c r="F47" s="62"/>
      <c r="G47" s="62"/>
      <c r="H47" s="62"/>
      <c r="I47" s="62"/>
      <c r="J47" s="62"/>
      <c r="K47" s="62"/>
      <c r="L47" s="62"/>
      <c r="M47" s="62"/>
      <c r="N47" s="62"/>
      <c r="O47" s="62"/>
      <c r="P47" s="62"/>
      <c r="Q47" s="62"/>
    </row>
    <row r="48" spans="1:19" x14ac:dyDescent="0.4">
      <c r="A48" s="50"/>
      <c r="B48" s="50"/>
      <c r="C48" s="50"/>
      <c r="D48" s="50"/>
      <c r="E48" s="50"/>
      <c r="F48" s="50"/>
      <c r="G48" s="50"/>
      <c r="H48" s="50"/>
      <c r="I48" s="50"/>
      <c r="J48" s="50"/>
      <c r="K48" s="50"/>
      <c r="L48" s="50"/>
      <c r="M48" s="50"/>
      <c r="N48" s="50"/>
      <c r="O48" s="50"/>
      <c r="P48" s="50"/>
      <c r="Q48" s="50"/>
      <c r="S48" t="s">
        <v>128</v>
      </c>
    </row>
    <row r="49" spans="1:19" x14ac:dyDescent="0.4">
      <c r="A49" s="50"/>
      <c r="B49" s="50"/>
      <c r="C49" s="50"/>
      <c r="D49" s="50"/>
      <c r="E49" s="50"/>
      <c r="F49" s="50"/>
      <c r="G49" s="50"/>
      <c r="H49" s="50"/>
      <c r="I49" s="50"/>
      <c r="J49" s="50"/>
      <c r="K49" s="50"/>
      <c r="L49" s="50"/>
      <c r="M49" s="50"/>
      <c r="N49" s="50"/>
      <c r="O49" s="50"/>
      <c r="P49" s="50"/>
      <c r="Q49" s="50"/>
      <c r="S49" t="s">
        <v>129</v>
      </c>
    </row>
    <row r="50" spans="1:19" x14ac:dyDescent="0.4">
      <c r="S50" t="s">
        <v>130</v>
      </c>
    </row>
  </sheetData>
  <mergeCells count="48">
    <mergeCell ref="A1:C2"/>
    <mergeCell ref="H13:I13"/>
    <mergeCell ref="J13:K13"/>
    <mergeCell ref="L13:M13"/>
    <mergeCell ref="N13:O13"/>
    <mergeCell ref="B8:H8"/>
    <mergeCell ref="I8:J8"/>
    <mergeCell ref="K8:Q8"/>
    <mergeCell ref="B9:Q9"/>
    <mergeCell ref="A12:A13"/>
    <mergeCell ref="M1:Q1"/>
    <mergeCell ref="A3:Q3"/>
    <mergeCell ref="B5:Q5"/>
    <mergeCell ref="B6:Q6"/>
    <mergeCell ref="D1:H1"/>
    <mergeCell ref="P12:Q13"/>
    <mergeCell ref="B46:E46"/>
    <mergeCell ref="B38:E38"/>
    <mergeCell ref="G32:H32"/>
    <mergeCell ref="G33:H33"/>
    <mergeCell ref="G34:H34"/>
    <mergeCell ref="B41:E41"/>
    <mergeCell ref="I44:J44"/>
    <mergeCell ref="K44:O44"/>
    <mergeCell ref="B7:Q7"/>
    <mergeCell ref="B44:E44"/>
    <mergeCell ref="K32:L32"/>
    <mergeCell ref="K33:L33"/>
    <mergeCell ref="B12:C13"/>
    <mergeCell ref="D12:O12"/>
    <mergeCell ref="I41:J41"/>
    <mergeCell ref="K41:O41"/>
    <mergeCell ref="K34:L34"/>
    <mergeCell ref="K35:L35"/>
    <mergeCell ref="M32:N32"/>
    <mergeCell ref="M33:N33"/>
    <mergeCell ref="M34:N34"/>
    <mergeCell ref="M35:N35"/>
    <mergeCell ref="D13:E13"/>
    <mergeCell ref="F13:G13"/>
    <mergeCell ref="I38:J38"/>
    <mergeCell ref="K38:O38"/>
    <mergeCell ref="A32:A33"/>
    <mergeCell ref="B32:C33"/>
    <mergeCell ref="D32:D33"/>
    <mergeCell ref="A34:A35"/>
    <mergeCell ref="B34:C35"/>
    <mergeCell ref="D34:D35"/>
  </mergeCells>
  <phoneticPr fontId="1"/>
  <pageMargins left="0.7" right="0.7" top="0.75" bottom="0.75" header="0.3" footer="0.3"/>
  <pageSetup paperSize="9" scale="68" orientation="portrait" r:id="rId1"/>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0"/>
  <sheetViews>
    <sheetView view="pageBreakPreview" topLeftCell="A10" zoomScale="90" zoomScaleNormal="70" zoomScaleSheetLayoutView="90" workbookViewId="0">
      <selection activeCell="J22" sqref="J22"/>
    </sheetView>
  </sheetViews>
  <sheetFormatPr defaultRowHeight="18.75" x14ac:dyDescent="0.4"/>
  <cols>
    <col min="2" max="2" width="5.625" customWidth="1"/>
    <col min="3" max="3" width="3.625" customWidth="1"/>
    <col min="4" max="4" width="5.625" customWidth="1"/>
    <col min="5" max="5" width="3.625" customWidth="1"/>
    <col min="6" max="6" width="5.625" customWidth="1"/>
    <col min="7" max="7" width="3.62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5.625" customWidth="1"/>
    <col min="17" max="17" width="3.625" customWidth="1"/>
  </cols>
  <sheetData>
    <row r="1" spans="1:20" s="2" customFormat="1" ht="19.5" customHeight="1" x14ac:dyDescent="0.4">
      <c r="A1" s="155" t="s">
        <v>159</v>
      </c>
      <c r="B1" s="155"/>
      <c r="C1" s="155"/>
      <c r="D1" s="173" t="s">
        <v>136</v>
      </c>
      <c r="E1" s="173"/>
      <c r="F1" s="173"/>
      <c r="G1" s="173"/>
      <c r="H1" s="173"/>
      <c r="I1" s="5"/>
      <c r="J1" s="5"/>
      <c r="K1" s="5"/>
      <c r="L1" s="5"/>
      <c r="M1" s="167" t="e">
        <f>#REF!</f>
        <v>#REF!</v>
      </c>
      <c r="N1" s="167"/>
      <c r="O1" s="167"/>
      <c r="P1" s="167"/>
      <c r="Q1" s="167"/>
      <c r="R1" s="3"/>
    </row>
    <row r="2" spans="1:20" s="2" customFormat="1" ht="7.5" customHeight="1" x14ac:dyDescent="0.4">
      <c r="A2" s="155"/>
      <c r="B2" s="155"/>
      <c r="C2" s="155"/>
      <c r="D2" s="5"/>
      <c r="E2" s="5"/>
      <c r="F2" s="5"/>
      <c r="G2" s="5"/>
      <c r="H2" s="5"/>
      <c r="I2" s="5"/>
      <c r="J2" s="5"/>
      <c r="K2" s="5"/>
      <c r="L2" s="5"/>
      <c r="M2" s="5"/>
      <c r="N2" s="5"/>
      <c r="O2" s="5"/>
      <c r="P2" s="5"/>
      <c r="Q2" s="5"/>
    </row>
    <row r="3" spans="1:20" s="2" customFormat="1" x14ac:dyDescent="0.4">
      <c r="A3" s="168" t="s">
        <v>97</v>
      </c>
      <c r="B3" s="168"/>
      <c r="C3" s="168"/>
      <c r="D3" s="168"/>
      <c r="E3" s="168"/>
      <c r="F3" s="168"/>
      <c r="G3" s="168"/>
      <c r="H3" s="168"/>
      <c r="I3" s="168"/>
      <c r="J3" s="168"/>
      <c r="K3" s="168"/>
      <c r="L3" s="168"/>
      <c r="M3" s="168"/>
      <c r="N3" s="168"/>
      <c r="O3" s="168"/>
      <c r="P3" s="168"/>
      <c r="Q3" s="168"/>
    </row>
    <row r="4" spans="1:20" s="2" customFormat="1" ht="7.5" customHeight="1" thickBot="1" x14ac:dyDescent="0.45">
      <c r="A4" s="5"/>
      <c r="B4" s="5"/>
      <c r="C4" s="5"/>
      <c r="D4" s="5"/>
      <c r="E4" s="5"/>
      <c r="F4" s="5"/>
      <c r="G4" s="5"/>
      <c r="H4" s="5"/>
      <c r="I4" s="5"/>
      <c r="J4" s="5"/>
      <c r="K4" s="5"/>
      <c r="L4" s="5"/>
      <c r="M4" s="5"/>
      <c r="N4" s="5"/>
      <c r="O4" s="5"/>
      <c r="P4" s="5"/>
      <c r="Q4" s="5"/>
    </row>
    <row r="5" spans="1:20" s="2" customFormat="1" ht="35.1" customHeight="1" thickBot="1" x14ac:dyDescent="0.45">
      <c r="A5" s="6" t="s">
        <v>158</v>
      </c>
      <c r="B5" s="169" t="e">
        <f>#REF!</f>
        <v>#REF!</v>
      </c>
      <c r="C5" s="170"/>
      <c r="D5" s="170"/>
      <c r="E5" s="170"/>
      <c r="F5" s="170"/>
      <c r="G5" s="170"/>
      <c r="H5" s="170"/>
      <c r="I5" s="170"/>
      <c r="J5" s="170"/>
      <c r="K5" s="170"/>
      <c r="L5" s="170"/>
      <c r="M5" s="170"/>
      <c r="N5" s="170"/>
      <c r="O5" s="170"/>
      <c r="P5" s="170"/>
      <c r="Q5" s="171"/>
    </row>
    <row r="6" spans="1:20" s="2" customFormat="1" ht="35.1" customHeight="1" thickBot="1" x14ac:dyDescent="0.45">
      <c r="A6" s="6" t="s">
        <v>157</v>
      </c>
      <c r="B6" s="172" t="e">
        <f>#REF!</f>
        <v>#REF!</v>
      </c>
      <c r="C6" s="170"/>
      <c r="D6" s="170"/>
      <c r="E6" s="170"/>
      <c r="F6" s="170"/>
      <c r="G6" s="170"/>
      <c r="H6" s="170"/>
      <c r="I6" s="170"/>
      <c r="J6" s="170"/>
      <c r="K6" s="170"/>
      <c r="L6" s="170"/>
      <c r="M6" s="170"/>
      <c r="N6" s="170"/>
      <c r="O6" s="170"/>
      <c r="P6" s="170"/>
      <c r="Q6" s="171"/>
    </row>
    <row r="7" spans="1:20" s="2" customFormat="1" ht="35.1" customHeight="1" thickBot="1" x14ac:dyDescent="0.45">
      <c r="A7" s="7" t="s">
        <v>82</v>
      </c>
      <c r="B7" s="140" t="e">
        <f>#REF!</f>
        <v>#REF!</v>
      </c>
      <c r="C7" s="141"/>
      <c r="D7" s="141"/>
      <c r="E7" s="141"/>
      <c r="F7" s="141"/>
      <c r="G7" s="141"/>
      <c r="H7" s="141"/>
      <c r="I7" s="141"/>
      <c r="J7" s="141"/>
      <c r="K7" s="141"/>
      <c r="L7" s="141"/>
      <c r="M7" s="141"/>
      <c r="N7" s="141"/>
      <c r="O7" s="141"/>
      <c r="P7" s="141"/>
      <c r="Q7" s="142"/>
      <c r="T7" s="4"/>
    </row>
    <row r="8" spans="1:20" s="2" customFormat="1" ht="35.1" customHeight="1" thickBot="1" x14ac:dyDescent="0.45">
      <c r="A8" s="6" t="s">
        <v>156</v>
      </c>
      <c r="B8" s="156" t="e">
        <f>#REF!</f>
        <v>#REF!</v>
      </c>
      <c r="C8" s="157"/>
      <c r="D8" s="157"/>
      <c r="E8" s="157"/>
      <c r="F8" s="157"/>
      <c r="G8" s="158"/>
      <c r="H8" s="159"/>
      <c r="I8" s="160" t="s">
        <v>155</v>
      </c>
      <c r="J8" s="161"/>
      <c r="K8" s="156" t="e">
        <f>#REF!</f>
        <v>#REF!</v>
      </c>
      <c r="L8" s="162"/>
      <c r="M8" s="162"/>
      <c r="N8" s="162"/>
      <c r="O8" s="162"/>
      <c r="P8" s="163"/>
      <c r="Q8" s="164"/>
    </row>
    <row r="9" spans="1:20" s="2" customFormat="1" ht="35.1" customHeight="1" thickBot="1" x14ac:dyDescent="0.45">
      <c r="A9" s="6" t="s">
        <v>154</v>
      </c>
      <c r="B9" s="156" t="e">
        <f>#REF!</f>
        <v>#REF!</v>
      </c>
      <c r="C9" s="158"/>
      <c r="D9" s="158"/>
      <c r="E9" s="158"/>
      <c r="F9" s="158"/>
      <c r="G9" s="158"/>
      <c r="H9" s="158"/>
      <c r="I9" s="158"/>
      <c r="J9" s="158"/>
      <c r="K9" s="158"/>
      <c r="L9" s="158"/>
      <c r="M9" s="158"/>
      <c r="N9" s="158"/>
      <c r="O9" s="158"/>
      <c r="P9" s="158"/>
      <c r="Q9" s="159"/>
    </row>
    <row r="10" spans="1:20" s="2" customFormat="1" ht="7.5" customHeight="1" x14ac:dyDescent="0.4">
      <c r="A10" s="5"/>
      <c r="B10" s="5"/>
      <c r="C10" s="5"/>
      <c r="D10" s="5"/>
      <c r="E10" s="5"/>
      <c r="F10" s="5"/>
      <c r="G10" s="5"/>
      <c r="H10" s="5"/>
      <c r="I10" s="5"/>
      <c r="J10" s="5"/>
      <c r="K10" s="5"/>
      <c r="L10" s="5"/>
      <c r="M10" s="5"/>
      <c r="N10" s="5"/>
      <c r="O10" s="5"/>
      <c r="P10" s="5"/>
      <c r="Q10" s="5"/>
    </row>
    <row r="11" spans="1:20" s="2" customFormat="1" ht="17.25" customHeight="1" thickBot="1" x14ac:dyDescent="0.45">
      <c r="A11" s="8" t="s">
        <v>125</v>
      </c>
      <c r="B11" s="5"/>
      <c r="C11" s="5"/>
      <c r="D11" s="5"/>
      <c r="E11" s="5"/>
      <c r="F11" s="5"/>
      <c r="G11" s="5"/>
      <c r="H11" s="5"/>
      <c r="I11" s="5"/>
      <c r="J11" s="5"/>
      <c r="K11" s="5"/>
      <c r="L11" s="5"/>
      <c r="M11" s="5"/>
      <c r="N11" s="5"/>
      <c r="O11" s="5"/>
      <c r="P11" s="5"/>
      <c r="Q11" s="5"/>
    </row>
    <row r="12" spans="1:20" s="2" customFormat="1" ht="18" customHeight="1" x14ac:dyDescent="0.4">
      <c r="A12" s="165" t="s">
        <v>85</v>
      </c>
      <c r="B12" s="147" t="s">
        <v>99</v>
      </c>
      <c r="C12" s="148"/>
      <c r="D12" s="151" t="s">
        <v>86</v>
      </c>
      <c r="E12" s="151"/>
      <c r="F12" s="151"/>
      <c r="G12" s="151"/>
      <c r="H12" s="151"/>
      <c r="I12" s="151"/>
      <c r="J12" s="151"/>
      <c r="K12" s="151"/>
      <c r="L12" s="151"/>
      <c r="M12" s="151"/>
      <c r="N12" s="151"/>
      <c r="O12" s="151"/>
      <c r="P12" s="174" t="s">
        <v>103</v>
      </c>
      <c r="Q12" s="175"/>
    </row>
    <row r="13" spans="1:20" s="2" customFormat="1" ht="18" customHeight="1" thickBot="1" x14ac:dyDescent="0.45">
      <c r="A13" s="166"/>
      <c r="B13" s="149"/>
      <c r="C13" s="150"/>
      <c r="D13" s="119" t="s">
        <v>153</v>
      </c>
      <c r="E13" s="120"/>
      <c r="F13" s="121" t="s">
        <v>152</v>
      </c>
      <c r="G13" s="120"/>
      <c r="H13" s="121" t="s">
        <v>88</v>
      </c>
      <c r="I13" s="120"/>
      <c r="J13" s="121" t="s">
        <v>101</v>
      </c>
      <c r="K13" s="120"/>
      <c r="L13" s="121" t="s">
        <v>151</v>
      </c>
      <c r="M13" s="120"/>
      <c r="N13" s="121" t="s">
        <v>89</v>
      </c>
      <c r="O13" s="119"/>
      <c r="P13" s="176"/>
      <c r="Q13" s="177"/>
    </row>
    <row r="14" spans="1:20" s="2" customFormat="1" ht="30" customHeight="1" x14ac:dyDescent="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150</v>
      </c>
    </row>
    <row r="22" spans="1:17" s="2" customFormat="1" ht="30" customHeight="1" x14ac:dyDescent="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149</v>
      </c>
    </row>
    <row r="24" spans="1:17" s="2" customFormat="1" ht="30" customHeight="1" x14ac:dyDescent="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148</v>
      </c>
    </row>
    <row r="26" spans="1:17" s="2" customFormat="1" ht="30" customHeight="1" thickBot="1" x14ac:dyDescent="0.45">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45">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4">
      <c r="A28" s="5" t="s">
        <v>146</v>
      </c>
      <c r="B28" s="5"/>
      <c r="C28" s="5"/>
      <c r="D28" s="5"/>
      <c r="E28" s="5"/>
      <c r="F28" s="5"/>
      <c r="G28" s="5"/>
      <c r="H28" s="5"/>
      <c r="I28" s="5"/>
      <c r="J28" s="5"/>
      <c r="K28" s="5"/>
      <c r="L28" s="5"/>
      <c r="M28" s="5"/>
      <c r="N28" s="5"/>
      <c r="O28" s="5"/>
      <c r="P28" s="5"/>
      <c r="Q28" s="5"/>
    </row>
    <row r="29" spans="1:17" s="2" customFormat="1" ht="6" customHeight="1" x14ac:dyDescent="0.4">
      <c r="A29" s="5"/>
      <c r="B29" s="5"/>
      <c r="C29" s="5"/>
      <c r="D29" s="5"/>
      <c r="E29" s="5"/>
      <c r="F29" s="5"/>
      <c r="G29" s="5"/>
      <c r="H29" s="5"/>
      <c r="I29" s="5"/>
      <c r="J29" s="5"/>
      <c r="K29" s="5"/>
      <c r="L29" s="5"/>
      <c r="M29" s="5"/>
      <c r="N29" s="5"/>
      <c r="O29" s="5"/>
      <c r="P29" s="5"/>
      <c r="Q29" s="5"/>
    </row>
    <row r="30" spans="1:17" x14ac:dyDescent="0.4">
      <c r="A30" s="61" t="s">
        <v>126</v>
      </c>
      <c r="B30" s="50"/>
      <c r="C30" s="50"/>
      <c r="D30" s="50"/>
      <c r="E30" s="50"/>
      <c r="F30" s="61" t="s">
        <v>127</v>
      </c>
      <c r="G30" s="50"/>
      <c r="H30" s="50"/>
      <c r="I30" s="50"/>
      <c r="J30" s="50"/>
      <c r="K30" s="50"/>
      <c r="L30" s="50"/>
      <c r="M30" s="50"/>
      <c r="N30" s="50"/>
      <c r="O30" s="50"/>
      <c r="P30" s="50"/>
      <c r="Q30" s="50"/>
    </row>
    <row r="31" spans="1:17" ht="6" customHeight="1" thickBot="1" x14ac:dyDescent="0.45">
      <c r="A31" s="50"/>
      <c r="B31" s="50"/>
      <c r="C31" s="50"/>
      <c r="D31" s="50"/>
      <c r="E31" s="50"/>
      <c r="F31" s="50"/>
      <c r="G31" s="50"/>
      <c r="H31" s="50"/>
      <c r="I31" s="50"/>
      <c r="J31" s="50"/>
      <c r="K31" s="50"/>
      <c r="L31" s="50"/>
      <c r="M31" s="50"/>
      <c r="N31" s="50"/>
      <c r="O31" s="50"/>
      <c r="P31" s="50"/>
      <c r="Q31" s="50"/>
    </row>
    <row r="32" spans="1:17" x14ac:dyDescent="0.4">
      <c r="A32" s="126" t="s">
        <v>52</v>
      </c>
      <c r="B32" s="128" t="e">
        <f>#REF!</f>
        <v>#REF!</v>
      </c>
      <c r="C32" s="128"/>
      <c r="D32" s="130" t="s">
        <v>47</v>
      </c>
      <c r="E32" s="50"/>
      <c r="F32" s="58" t="s">
        <v>4</v>
      </c>
      <c r="G32" s="145" t="e">
        <f>COUNTIF(#REF!,"車")</f>
        <v>#REF!</v>
      </c>
      <c r="H32" s="128"/>
      <c r="I32" s="55" t="s">
        <v>47</v>
      </c>
      <c r="J32" s="51"/>
      <c r="K32" s="145" t="s">
        <v>7</v>
      </c>
      <c r="L32" s="130"/>
      <c r="M32" s="145" t="e">
        <f>COUNTIF(#REF!,"自転車")</f>
        <v>#REF!</v>
      </c>
      <c r="N32" s="128"/>
      <c r="O32" s="55" t="s">
        <v>47</v>
      </c>
      <c r="P32" s="50"/>
      <c r="Q32" s="50"/>
    </row>
    <row r="33" spans="1:19" x14ac:dyDescent="0.4">
      <c r="A33" s="127"/>
      <c r="B33" s="129"/>
      <c r="C33" s="129"/>
      <c r="D33" s="131"/>
      <c r="E33" s="50"/>
      <c r="F33" s="59" t="s">
        <v>145</v>
      </c>
      <c r="G33" s="146" t="e">
        <f>COUNTIF(#REF!,"バイク")</f>
        <v>#REF!</v>
      </c>
      <c r="H33" s="129"/>
      <c r="I33" s="56" t="s">
        <v>47</v>
      </c>
      <c r="J33" s="51"/>
      <c r="K33" s="146" t="s">
        <v>72</v>
      </c>
      <c r="L33" s="131"/>
      <c r="M33" s="146" t="e">
        <f>COUNTIF(#REF!,"バス")</f>
        <v>#REF!</v>
      </c>
      <c r="N33" s="129"/>
      <c r="O33" s="56" t="s">
        <v>47</v>
      </c>
      <c r="P33" s="50"/>
      <c r="Q33" s="50"/>
    </row>
    <row r="34" spans="1:19" ht="19.5" thickBot="1" x14ac:dyDescent="0.45">
      <c r="A34" s="132" t="s">
        <v>137</v>
      </c>
      <c r="B34" s="129" t="e">
        <f>#REF!</f>
        <v>#REF!</v>
      </c>
      <c r="C34" s="129"/>
      <c r="D34" s="131" t="s">
        <v>144</v>
      </c>
      <c r="E34" s="50"/>
      <c r="F34" s="60" t="s">
        <v>6</v>
      </c>
      <c r="G34" s="152" t="e">
        <f>COUNTIF(#REF!,"徒歩")</f>
        <v>#REF!</v>
      </c>
      <c r="H34" s="134"/>
      <c r="I34" s="57" t="s">
        <v>47</v>
      </c>
      <c r="J34" s="51"/>
      <c r="K34" s="146" t="s">
        <v>53</v>
      </c>
      <c r="L34" s="131"/>
      <c r="M34" s="146" t="e">
        <f>COUNTIF(#REF!,"相乗り")</f>
        <v>#REF!</v>
      </c>
      <c r="N34" s="129"/>
      <c r="O34" s="56" t="s">
        <v>47</v>
      </c>
      <c r="P34" s="50"/>
      <c r="Q34" s="50"/>
    </row>
    <row r="35" spans="1:19" ht="19.5" thickBot="1" x14ac:dyDescent="0.45">
      <c r="A35" s="133"/>
      <c r="B35" s="134"/>
      <c r="C35" s="134"/>
      <c r="D35" s="135"/>
      <c r="E35" s="50"/>
      <c r="F35" s="50"/>
      <c r="G35" s="50"/>
      <c r="H35" s="50"/>
      <c r="I35" s="50"/>
      <c r="J35" s="50"/>
      <c r="K35" s="152" t="s">
        <v>104</v>
      </c>
      <c r="L35" s="135"/>
      <c r="M35" s="152" t="e">
        <f>COUNTIF(#REF!,"その他")</f>
        <v>#REF!</v>
      </c>
      <c r="N35" s="134"/>
      <c r="O35" s="57" t="s">
        <v>47</v>
      </c>
      <c r="P35" s="50"/>
      <c r="Q35" s="50"/>
    </row>
    <row r="36" spans="1:19" ht="6" customHeight="1" x14ac:dyDescent="0.4">
      <c r="A36" s="50"/>
      <c r="B36" s="50"/>
      <c r="C36" s="50"/>
      <c r="D36" s="50"/>
      <c r="E36" s="50"/>
      <c r="F36" s="50"/>
      <c r="G36" s="50"/>
      <c r="H36" s="50"/>
      <c r="I36" s="50"/>
      <c r="J36" s="50"/>
      <c r="K36" s="51"/>
      <c r="L36" s="51"/>
      <c r="M36" s="51"/>
      <c r="N36" s="51"/>
      <c r="O36" s="51"/>
      <c r="P36" s="50"/>
      <c r="Q36" s="50"/>
    </row>
    <row r="37" spans="1:19" ht="19.5" thickBot="1" x14ac:dyDescent="0.45">
      <c r="A37" s="61" t="s">
        <v>131</v>
      </c>
      <c r="B37" s="50"/>
      <c r="C37" s="50"/>
      <c r="D37" s="50"/>
      <c r="E37" s="50"/>
      <c r="F37" s="50"/>
      <c r="G37" s="50"/>
      <c r="H37" s="50"/>
      <c r="I37" s="50"/>
      <c r="J37" s="50"/>
      <c r="K37" s="50"/>
      <c r="L37" s="50"/>
      <c r="M37" s="50"/>
      <c r="N37" s="50"/>
      <c r="O37" s="50"/>
      <c r="P37" s="50"/>
      <c r="Q37" s="50"/>
    </row>
    <row r="38" spans="1:19" ht="24.95" customHeight="1" thickBot="1" x14ac:dyDescent="0.45">
      <c r="A38" s="6" t="s">
        <v>120</v>
      </c>
      <c r="B38" s="153" t="e">
        <f>#REF!</f>
        <v>#REF!</v>
      </c>
      <c r="C38" s="154"/>
      <c r="D38" s="154"/>
      <c r="E38" s="154"/>
      <c r="F38" s="44" t="s">
        <v>143</v>
      </c>
      <c r="G38" s="50"/>
      <c r="H38" s="52"/>
      <c r="I38" s="122" t="s">
        <v>9</v>
      </c>
      <c r="J38" s="123"/>
      <c r="K38" s="124" t="e">
        <f>#REF!</f>
        <v>#REF!</v>
      </c>
      <c r="L38" s="125"/>
      <c r="M38" s="125"/>
      <c r="N38" s="125"/>
      <c r="O38" s="125"/>
      <c r="P38" s="44" t="s">
        <v>139</v>
      </c>
      <c r="Q38" s="50"/>
    </row>
    <row r="39" spans="1:19" ht="6" customHeight="1" x14ac:dyDescent="0.4">
      <c r="A39" s="50"/>
      <c r="B39" s="50"/>
      <c r="C39" s="50"/>
      <c r="D39" s="50"/>
      <c r="E39" s="50"/>
      <c r="F39" s="50"/>
      <c r="G39" s="50"/>
      <c r="H39" s="50"/>
      <c r="I39" s="50"/>
      <c r="J39" s="50"/>
      <c r="K39" s="50"/>
      <c r="L39" s="50"/>
      <c r="M39" s="50"/>
      <c r="N39" s="50"/>
      <c r="O39" s="50"/>
      <c r="P39" s="50"/>
      <c r="Q39" s="50"/>
    </row>
    <row r="40" spans="1:19" ht="19.5" thickBot="1" x14ac:dyDescent="0.45">
      <c r="A40" s="61" t="s">
        <v>132</v>
      </c>
      <c r="B40" s="50"/>
      <c r="C40" s="50"/>
      <c r="D40" s="50"/>
      <c r="E40" s="50"/>
      <c r="F40" s="50"/>
      <c r="G40" s="50"/>
      <c r="H40" s="50"/>
      <c r="I40" s="50"/>
      <c r="J40" s="50"/>
      <c r="K40" s="50"/>
      <c r="L40" s="50"/>
      <c r="M40" s="50"/>
      <c r="N40" s="50"/>
      <c r="O40" s="50"/>
      <c r="P40" s="50"/>
      <c r="Q40" s="50"/>
    </row>
    <row r="41" spans="1:19" ht="24.95" customHeight="1" thickBot="1" x14ac:dyDescent="0.45">
      <c r="A41" s="6" t="s">
        <v>120</v>
      </c>
      <c r="B41" s="153" t="e">
        <f>#REF!</f>
        <v>#REF!</v>
      </c>
      <c r="C41" s="154"/>
      <c r="D41" s="154"/>
      <c r="E41" s="154"/>
      <c r="F41" s="44" t="s">
        <v>142</v>
      </c>
      <c r="G41" s="50"/>
      <c r="H41" s="52"/>
      <c r="I41" s="122" t="s">
        <v>9</v>
      </c>
      <c r="J41" s="123"/>
      <c r="K41" s="124" t="e">
        <f>#REF!*12</f>
        <v>#REF!</v>
      </c>
      <c r="L41" s="125"/>
      <c r="M41" s="125"/>
      <c r="N41" s="125"/>
      <c r="O41" s="125"/>
      <c r="P41" s="44" t="s">
        <v>141</v>
      </c>
      <c r="Q41" s="50"/>
    </row>
    <row r="42" spans="1:19" ht="6" customHeight="1" x14ac:dyDescent="0.4">
      <c r="A42" s="50"/>
      <c r="B42" s="50"/>
      <c r="C42" s="50"/>
      <c r="D42" s="50"/>
      <c r="E42" s="50"/>
      <c r="F42" s="50"/>
      <c r="G42" s="50"/>
      <c r="H42" s="50"/>
      <c r="I42" s="50"/>
      <c r="J42" s="50"/>
      <c r="K42" s="50"/>
      <c r="L42" s="50"/>
      <c r="M42" s="50"/>
      <c r="N42" s="50"/>
      <c r="O42" s="50"/>
      <c r="P42" s="50"/>
      <c r="Q42" s="50"/>
    </row>
    <row r="43" spans="1:19" ht="19.5" thickBot="1" x14ac:dyDescent="0.45">
      <c r="A43" s="61" t="s">
        <v>133</v>
      </c>
      <c r="B43" s="50"/>
      <c r="C43" s="50"/>
      <c r="D43" s="50"/>
      <c r="E43" s="50"/>
      <c r="F43" s="50"/>
      <c r="G43" s="50"/>
      <c r="H43" s="50"/>
      <c r="I43" s="50"/>
      <c r="J43" s="50"/>
      <c r="K43" s="50"/>
      <c r="L43" s="50"/>
      <c r="M43" s="50"/>
      <c r="N43" s="50"/>
      <c r="O43" s="50"/>
      <c r="P43" s="50"/>
      <c r="Q43" s="50"/>
    </row>
    <row r="44" spans="1:19" s="2" customFormat="1" ht="24.95" customHeight="1" thickBot="1" x14ac:dyDescent="0.45">
      <c r="A44" s="6" t="s">
        <v>140</v>
      </c>
      <c r="B44" s="143" t="e">
        <f>#REF!</f>
        <v>#REF!</v>
      </c>
      <c r="C44" s="144"/>
      <c r="D44" s="144"/>
      <c r="E44" s="144"/>
      <c r="F44" s="44" t="s">
        <v>96</v>
      </c>
      <c r="G44" s="53"/>
      <c r="H44" s="54"/>
      <c r="I44" s="136" t="s">
        <v>9</v>
      </c>
      <c r="J44" s="137"/>
      <c r="K44" s="138" t="e">
        <f>#REF!</f>
        <v>#REF!</v>
      </c>
      <c r="L44" s="139"/>
      <c r="M44" s="139"/>
      <c r="N44" s="139"/>
      <c r="O44" s="139"/>
      <c r="P44" s="44" t="s">
        <v>139</v>
      </c>
      <c r="Q44" s="54"/>
    </row>
    <row r="45" spans="1:19" ht="6" customHeight="1" thickBot="1" x14ac:dyDescent="0.45">
      <c r="A45" s="50"/>
      <c r="B45" s="50"/>
      <c r="C45" s="50"/>
      <c r="D45" s="50"/>
      <c r="E45" s="50"/>
      <c r="F45" s="50"/>
      <c r="G45" s="50"/>
      <c r="H45" s="50"/>
      <c r="I45" s="50"/>
      <c r="J45" s="50"/>
      <c r="K45" s="50"/>
      <c r="L45" s="50"/>
      <c r="M45" s="50"/>
      <c r="N45" s="50"/>
      <c r="O45" s="50"/>
      <c r="P45" s="50"/>
      <c r="Q45" s="50"/>
    </row>
    <row r="46" spans="1:19" s="2" customFormat="1" ht="24.95" customHeight="1" thickBot="1" x14ac:dyDescent="0.45">
      <c r="A46" s="6" t="s">
        <v>118</v>
      </c>
      <c r="B46" s="143" t="e">
        <f>#REF!</f>
        <v>#REF!</v>
      </c>
      <c r="C46" s="144"/>
      <c r="D46" s="144"/>
      <c r="E46" s="144"/>
      <c r="F46" s="44" t="s">
        <v>91</v>
      </c>
      <c r="G46" s="53"/>
      <c r="H46" s="54"/>
      <c r="I46" s="54"/>
      <c r="J46" s="54"/>
      <c r="K46" s="54"/>
      <c r="L46" s="54"/>
      <c r="M46" s="54"/>
      <c r="N46" s="54"/>
      <c r="O46" s="54"/>
      <c r="P46" s="54"/>
      <c r="Q46" s="54"/>
    </row>
    <row r="47" spans="1:19" ht="6" customHeight="1" thickBot="1" x14ac:dyDescent="0.45">
      <c r="A47" s="62"/>
      <c r="B47" s="62"/>
      <c r="C47" s="62"/>
      <c r="D47" s="62"/>
      <c r="E47" s="62"/>
      <c r="F47" s="62"/>
      <c r="G47" s="62"/>
      <c r="H47" s="62"/>
      <c r="I47" s="62"/>
      <c r="J47" s="62"/>
      <c r="K47" s="62"/>
      <c r="L47" s="62"/>
      <c r="M47" s="62"/>
      <c r="N47" s="62"/>
      <c r="O47" s="62"/>
      <c r="P47" s="62"/>
      <c r="Q47" s="62"/>
    </row>
    <row r="48" spans="1:19" x14ac:dyDescent="0.4">
      <c r="A48" s="50"/>
      <c r="B48" s="50"/>
      <c r="C48" s="50"/>
      <c r="D48" s="50"/>
      <c r="E48" s="50"/>
      <c r="F48" s="50"/>
      <c r="G48" s="50"/>
      <c r="H48" s="50"/>
      <c r="I48" s="50"/>
      <c r="J48" s="50"/>
      <c r="K48" s="50"/>
      <c r="L48" s="50"/>
      <c r="M48" s="50"/>
      <c r="N48" s="50"/>
      <c r="O48" s="50"/>
      <c r="P48" s="50"/>
      <c r="Q48" s="50"/>
      <c r="S48" t="s">
        <v>128</v>
      </c>
    </row>
    <row r="49" spans="1:19" x14ac:dyDescent="0.4">
      <c r="A49" s="50"/>
      <c r="B49" s="50"/>
      <c r="C49" s="50"/>
      <c r="D49" s="50"/>
      <c r="E49" s="50"/>
      <c r="F49" s="50"/>
      <c r="G49" s="50"/>
      <c r="H49" s="50"/>
      <c r="I49" s="50"/>
      <c r="J49" s="50"/>
      <c r="K49" s="50"/>
      <c r="L49" s="50"/>
      <c r="M49" s="50"/>
      <c r="N49" s="50"/>
      <c r="O49" s="50"/>
      <c r="P49" s="50"/>
      <c r="Q49" s="50"/>
      <c r="S49" t="s">
        <v>129</v>
      </c>
    </row>
    <row r="50" spans="1:19" x14ac:dyDescent="0.4">
      <c r="S50" t="s">
        <v>138</v>
      </c>
    </row>
  </sheetData>
  <mergeCells count="48">
    <mergeCell ref="I38:J38"/>
    <mergeCell ref="K38:O38"/>
    <mergeCell ref="K34:L34"/>
    <mergeCell ref="K35:L35"/>
    <mergeCell ref="M32:N32"/>
    <mergeCell ref="M33:N33"/>
    <mergeCell ref="M34:N34"/>
    <mergeCell ref="M35:N35"/>
    <mergeCell ref="A32:A33"/>
    <mergeCell ref="B32:C33"/>
    <mergeCell ref="D32:D33"/>
    <mergeCell ref="A34:A35"/>
    <mergeCell ref="B34:C35"/>
    <mergeCell ref="D34:D35"/>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B46:E46"/>
    <mergeCell ref="B38:E38"/>
    <mergeCell ref="G32:H32"/>
    <mergeCell ref="G33:H33"/>
    <mergeCell ref="G34:H34"/>
    <mergeCell ref="B41:E41"/>
    <mergeCell ref="M1:Q1"/>
    <mergeCell ref="A3:Q3"/>
    <mergeCell ref="B5:Q5"/>
    <mergeCell ref="B6:Q6"/>
    <mergeCell ref="D1:H1"/>
    <mergeCell ref="A1:C2"/>
    <mergeCell ref="A12:A13"/>
    <mergeCell ref="N13:O13"/>
    <mergeCell ref="B8:H8"/>
    <mergeCell ref="I8:J8"/>
    <mergeCell ref="K8:Q8"/>
    <mergeCell ref="B9:Q9"/>
  </mergeCells>
  <phoneticPr fontId="1"/>
  <pageMargins left="0.7" right="0.7" top="0.75" bottom="0.75" header="0.3" footer="0.3"/>
  <pageSetup paperSize="9" scale="68" orientation="portrait"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view="pageBreakPreview" topLeftCell="A18" zoomScale="90" zoomScaleNormal="70" zoomScaleSheetLayoutView="90" workbookViewId="0">
      <selection activeCell="J22" sqref="J22"/>
    </sheetView>
  </sheetViews>
  <sheetFormatPr defaultRowHeight="18.75" x14ac:dyDescent="0.4"/>
  <cols>
    <col min="2" max="2" width="5.625" customWidth="1"/>
    <col min="3" max="3" width="3.625" customWidth="1"/>
    <col min="4" max="4" width="5.625" customWidth="1"/>
    <col min="5" max="5" width="3.625" customWidth="1"/>
    <col min="6" max="6" width="5.625" customWidth="1"/>
    <col min="7" max="7" width="3.62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5.625" customWidth="1"/>
    <col min="17" max="17" width="3.625" customWidth="1"/>
  </cols>
  <sheetData>
    <row r="1" spans="1:20" s="2" customFormat="1" ht="19.5" customHeight="1" x14ac:dyDescent="0.4">
      <c r="A1" s="155" t="s">
        <v>169</v>
      </c>
      <c r="B1" s="155"/>
      <c r="C1" s="155"/>
      <c r="D1" s="173" t="s">
        <v>136</v>
      </c>
      <c r="E1" s="173"/>
      <c r="F1" s="173"/>
      <c r="G1" s="173"/>
      <c r="H1" s="173"/>
      <c r="I1" s="5"/>
      <c r="J1" s="5"/>
      <c r="K1" s="5"/>
      <c r="L1" s="5"/>
      <c r="M1" s="167" t="e">
        <f>#REF!</f>
        <v>#REF!</v>
      </c>
      <c r="N1" s="167"/>
      <c r="O1" s="167"/>
      <c r="P1" s="167"/>
      <c r="Q1" s="167"/>
      <c r="R1" s="3"/>
    </row>
    <row r="2" spans="1:20" s="2" customFormat="1" ht="7.5" customHeight="1" x14ac:dyDescent="0.4">
      <c r="A2" s="155"/>
      <c r="B2" s="155"/>
      <c r="C2" s="155"/>
      <c r="D2" s="5"/>
      <c r="E2" s="5"/>
      <c r="F2" s="5"/>
      <c r="G2" s="5"/>
      <c r="H2" s="5"/>
      <c r="I2" s="5"/>
      <c r="J2" s="5"/>
      <c r="K2" s="5"/>
      <c r="L2" s="5"/>
      <c r="M2" s="5"/>
      <c r="N2" s="5"/>
      <c r="O2" s="5"/>
      <c r="P2" s="5"/>
      <c r="Q2" s="5"/>
    </row>
    <row r="3" spans="1:20" s="2" customFormat="1" x14ac:dyDescent="0.4">
      <c r="A3" s="168" t="s">
        <v>97</v>
      </c>
      <c r="B3" s="168"/>
      <c r="C3" s="168"/>
      <c r="D3" s="168"/>
      <c r="E3" s="168"/>
      <c r="F3" s="168"/>
      <c r="G3" s="168"/>
      <c r="H3" s="168"/>
      <c r="I3" s="168"/>
      <c r="J3" s="168"/>
      <c r="K3" s="168"/>
      <c r="L3" s="168"/>
      <c r="M3" s="168"/>
      <c r="N3" s="168"/>
      <c r="O3" s="168"/>
      <c r="P3" s="168"/>
      <c r="Q3" s="168"/>
    </row>
    <row r="4" spans="1:20" s="2" customFormat="1" ht="7.5" customHeight="1" thickBot="1" x14ac:dyDescent="0.45">
      <c r="A4" s="5"/>
      <c r="B4" s="5"/>
      <c r="C4" s="5"/>
      <c r="D4" s="5"/>
      <c r="E4" s="5"/>
      <c r="F4" s="5"/>
      <c r="G4" s="5"/>
      <c r="H4" s="5"/>
      <c r="I4" s="5"/>
      <c r="J4" s="5"/>
      <c r="K4" s="5"/>
      <c r="L4" s="5"/>
      <c r="M4" s="5"/>
      <c r="N4" s="5"/>
      <c r="O4" s="5"/>
      <c r="P4" s="5"/>
      <c r="Q4" s="5"/>
    </row>
    <row r="5" spans="1:20" s="2" customFormat="1" ht="35.1" customHeight="1" thickBot="1" x14ac:dyDescent="0.45">
      <c r="A5" s="6" t="s">
        <v>80</v>
      </c>
      <c r="B5" s="169" t="e">
        <f>#REF!</f>
        <v>#REF!</v>
      </c>
      <c r="C5" s="170"/>
      <c r="D5" s="170"/>
      <c r="E5" s="170"/>
      <c r="F5" s="170"/>
      <c r="G5" s="170"/>
      <c r="H5" s="170"/>
      <c r="I5" s="170"/>
      <c r="J5" s="170"/>
      <c r="K5" s="170"/>
      <c r="L5" s="170"/>
      <c r="M5" s="170"/>
      <c r="N5" s="170"/>
      <c r="O5" s="170"/>
      <c r="P5" s="170"/>
      <c r="Q5" s="171"/>
    </row>
    <row r="6" spans="1:20" s="2" customFormat="1" ht="35.1" customHeight="1" thickBot="1" x14ac:dyDescent="0.45">
      <c r="A6" s="6" t="s">
        <v>81</v>
      </c>
      <c r="B6" s="172" t="e">
        <f>#REF!</f>
        <v>#REF!</v>
      </c>
      <c r="C6" s="170"/>
      <c r="D6" s="170"/>
      <c r="E6" s="170"/>
      <c r="F6" s="170"/>
      <c r="G6" s="170"/>
      <c r="H6" s="170"/>
      <c r="I6" s="170"/>
      <c r="J6" s="170"/>
      <c r="K6" s="170"/>
      <c r="L6" s="170"/>
      <c r="M6" s="170"/>
      <c r="N6" s="170"/>
      <c r="O6" s="170"/>
      <c r="P6" s="170"/>
      <c r="Q6" s="171"/>
    </row>
    <row r="7" spans="1:20" s="2" customFormat="1" ht="35.1" customHeight="1" thickBot="1" x14ac:dyDescent="0.45">
      <c r="A7" s="7" t="s">
        <v>82</v>
      </c>
      <c r="B7" s="140" t="e">
        <f>#REF!</f>
        <v>#REF!</v>
      </c>
      <c r="C7" s="141"/>
      <c r="D7" s="141"/>
      <c r="E7" s="141"/>
      <c r="F7" s="141"/>
      <c r="G7" s="141"/>
      <c r="H7" s="141"/>
      <c r="I7" s="141"/>
      <c r="J7" s="141"/>
      <c r="K7" s="141"/>
      <c r="L7" s="141"/>
      <c r="M7" s="141"/>
      <c r="N7" s="141"/>
      <c r="O7" s="141"/>
      <c r="P7" s="141"/>
      <c r="Q7" s="142"/>
      <c r="T7" s="4"/>
    </row>
    <row r="8" spans="1:20" s="2" customFormat="1" ht="35.1" customHeight="1" thickBot="1" x14ac:dyDescent="0.45">
      <c r="A8" s="6" t="s">
        <v>98</v>
      </c>
      <c r="B8" s="156" t="e">
        <f>#REF!</f>
        <v>#REF!</v>
      </c>
      <c r="C8" s="157"/>
      <c r="D8" s="157"/>
      <c r="E8" s="157"/>
      <c r="F8" s="157"/>
      <c r="G8" s="158"/>
      <c r="H8" s="159"/>
      <c r="I8" s="160" t="s">
        <v>83</v>
      </c>
      <c r="J8" s="161"/>
      <c r="K8" s="156" t="e">
        <f>#REF!</f>
        <v>#REF!</v>
      </c>
      <c r="L8" s="162"/>
      <c r="M8" s="162"/>
      <c r="N8" s="162"/>
      <c r="O8" s="162"/>
      <c r="P8" s="163"/>
      <c r="Q8" s="164"/>
    </row>
    <row r="9" spans="1:20" s="2" customFormat="1" ht="35.1" customHeight="1" thickBot="1" x14ac:dyDescent="0.45">
      <c r="A9" s="6" t="s">
        <v>154</v>
      </c>
      <c r="B9" s="156" t="e">
        <f>#REF!</f>
        <v>#REF!</v>
      </c>
      <c r="C9" s="158"/>
      <c r="D9" s="158"/>
      <c r="E9" s="158"/>
      <c r="F9" s="158"/>
      <c r="G9" s="158"/>
      <c r="H9" s="158"/>
      <c r="I9" s="158"/>
      <c r="J9" s="158"/>
      <c r="K9" s="158"/>
      <c r="L9" s="158"/>
      <c r="M9" s="158"/>
      <c r="N9" s="158"/>
      <c r="O9" s="158"/>
      <c r="P9" s="158"/>
      <c r="Q9" s="159"/>
    </row>
    <row r="10" spans="1:20" s="2" customFormat="1" ht="7.5" customHeight="1" x14ac:dyDescent="0.4">
      <c r="A10" s="5"/>
      <c r="B10" s="5"/>
      <c r="C10" s="5"/>
      <c r="D10" s="5"/>
      <c r="E10" s="5"/>
      <c r="F10" s="5"/>
      <c r="G10" s="5"/>
      <c r="H10" s="5"/>
      <c r="I10" s="5"/>
      <c r="J10" s="5"/>
      <c r="K10" s="5"/>
      <c r="L10" s="5"/>
      <c r="M10" s="5"/>
      <c r="N10" s="5"/>
      <c r="O10" s="5"/>
      <c r="P10" s="5"/>
      <c r="Q10" s="5"/>
    </row>
    <row r="11" spans="1:20" s="2" customFormat="1" ht="17.25" customHeight="1" thickBot="1" x14ac:dyDescent="0.45">
      <c r="A11" s="8" t="s">
        <v>125</v>
      </c>
      <c r="B11" s="5"/>
      <c r="C11" s="5"/>
      <c r="D11" s="5"/>
      <c r="E11" s="5"/>
      <c r="F11" s="5"/>
      <c r="G11" s="5"/>
      <c r="H11" s="5"/>
      <c r="I11" s="5"/>
      <c r="J11" s="5"/>
      <c r="K11" s="5"/>
      <c r="L11" s="5"/>
      <c r="M11" s="5"/>
      <c r="N11" s="5"/>
      <c r="O11" s="5"/>
      <c r="P11" s="5"/>
      <c r="Q11" s="5"/>
    </row>
    <row r="12" spans="1:20" s="2" customFormat="1" ht="18" customHeight="1" x14ac:dyDescent="0.4">
      <c r="A12" s="165" t="s">
        <v>85</v>
      </c>
      <c r="B12" s="147" t="s">
        <v>99</v>
      </c>
      <c r="C12" s="148"/>
      <c r="D12" s="151" t="s">
        <v>86</v>
      </c>
      <c r="E12" s="151"/>
      <c r="F12" s="151"/>
      <c r="G12" s="151"/>
      <c r="H12" s="151"/>
      <c r="I12" s="151"/>
      <c r="J12" s="151"/>
      <c r="K12" s="151"/>
      <c r="L12" s="151"/>
      <c r="M12" s="151"/>
      <c r="N12" s="151"/>
      <c r="O12" s="151"/>
      <c r="P12" s="174" t="s">
        <v>103</v>
      </c>
      <c r="Q12" s="175"/>
    </row>
    <row r="13" spans="1:20" s="2" customFormat="1" ht="18" customHeight="1" thickBot="1" x14ac:dyDescent="0.45">
      <c r="A13" s="166"/>
      <c r="B13" s="149"/>
      <c r="C13" s="150"/>
      <c r="D13" s="119" t="s">
        <v>168</v>
      </c>
      <c r="E13" s="120"/>
      <c r="F13" s="121" t="s">
        <v>167</v>
      </c>
      <c r="G13" s="120"/>
      <c r="H13" s="121" t="s">
        <v>88</v>
      </c>
      <c r="I13" s="120"/>
      <c r="J13" s="121" t="s">
        <v>101</v>
      </c>
      <c r="K13" s="120"/>
      <c r="L13" s="121" t="s">
        <v>166</v>
      </c>
      <c r="M13" s="120"/>
      <c r="N13" s="121" t="s">
        <v>89</v>
      </c>
      <c r="O13" s="119"/>
      <c r="P13" s="176"/>
      <c r="Q13" s="177"/>
    </row>
    <row r="14" spans="1:20" s="2" customFormat="1" ht="30" customHeight="1" x14ac:dyDescent="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45">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45">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4">
      <c r="A28" s="5" t="s">
        <v>165</v>
      </c>
      <c r="B28" s="5"/>
      <c r="C28" s="5"/>
      <c r="D28" s="5"/>
      <c r="E28" s="5"/>
      <c r="F28" s="5"/>
      <c r="G28" s="5"/>
      <c r="H28" s="5"/>
      <c r="I28" s="5"/>
      <c r="J28" s="5"/>
      <c r="K28" s="5"/>
      <c r="L28" s="5"/>
      <c r="M28" s="5"/>
      <c r="N28" s="5"/>
      <c r="O28" s="5"/>
      <c r="P28" s="5"/>
      <c r="Q28" s="5"/>
    </row>
    <row r="29" spans="1:17" s="2" customFormat="1" ht="6" customHeight="1" x14ac:dyDescent="0.4">
      <c r="A29" s="5"/>
      <c r="B29" s="5"/>
      <c r="C29" s="5"/>
      <c r="D29" s="5"/>
      <c r="E29" s="5"/>
      <c r="F29" s="5"/>
      <c r="G29" s="5"/>
      <c r="H29" s="5"/>
      <c r="I29" s="5"/>
      <c r="J29" s="5"/>
      <c r="K29" s="5"/>
      <c r="L29" s="5"/>
      <c r="M29" s="5"/>
      <c r="N29" s="5"/>
      <c r="O29" s="5"/>
      <c r="P29" s="5"/>
      <c r="Q29" s="5"/>
    </row>
    <row r="30" spans="1:17" x14ac:dyDescent="0.4">
      <c r="A30" s="61" t="s">
        <v>126</v>
      </c>
      <c r="B30" s="50"/>
      <c r="C30" s="50"/>
      <c r="D30" s="50"/>
      <c r="E30" s="50"/>
      <c r="F30" s="61" t="s">
        <v>127</v>
      </c>
      <c r="G30" s="50"/>
      <c r="H30" s="50"/>
      <c r="I30" s="50"/>
      <c r="J30" s="50"/>
      <c r="K30" s="50"/>
      <c r="L30" s="50"/>
      <c r="M30" s="50"/>
      <c r="N30" s="50"/>
      <c r="O30" s="50"/>
      <c r="P30" s="50"/>
      <c r="Q30" s="50"/>
    </row>
    <row r="31" spans="1:17" ht="6" customHeight="1" thickBot="1" x14ac:dyDescent="0.45">
      <c r="A31" s="50"/>
      <c r="B31" s="50"/>
      <c r="C31" s="50"/>
      <c r="D31" s="50"/>
      <c r="E31" s="50"/>
      <c r="F31" s="50"/>
      <c r="G31" s="50"/>
      <c r="H31" s="50"/>
      <c r="I31" s="50"/>
      <c r="J31" s="50"/>
      <c r="K31" s="50"/>
      <c r="L31" s="50"/>
      <c r="M31" s="50"/>
      <c r="N31" s="50"/>
      <c r="O31" s="50"/>
      <c r="P31" s="50"/>
      <c r="Q31" s="50"/>
    </row>
    <row r="32" spans="1:17" x14ac:dyDescent="0.4">
      <c r="A32" s="126" t="s">
        <v>52</v>
      </c>
      <c r="B32" s="128" t="e">
        <f>#REF!</f>
        <v>#REF!</v>
      </c>
      <c r="C32" s="128"/>
      <c r="D32" s="130" t="s">
        <v>47</v>
      </c>
      <c r="E32" s="50"/>
      <c r="F32" s="58" t="s">
        <v>4</v>
      </c>
      <c r="G32" s="145" t="e">
        <f>COUNTIF(#REF!,"車")</f>
        <v>#REF!</v>
      </c>
      <c r="H32" s="128"/>
      <c r="I32" s="55" t="s">
        <v>47</v>
      </c>
      <c r="J32" s="51"/>
      <c r="K32" s="145" t="s">
        <v>7</v>
      </c>
      <c r="L32" s="130"/>
      <c r="M32" s="145" t="e">
        <f>COUNTIF(#REF!,"自転車")</f>
        <v>#REF!</v>
      </c>
      <c r="N32" s="128"/>
      <c r="O32" s="55" t="s">
        <v>47</v>
      </c>
      <c r="P32" s="50"/>
      <c r="Q32" s="50"/>
    </row>
    <row r="33" spans="1:19" x14ac:dyDescent="0.4">
      <c r="A33" s="127"/>
      <c r="B33" s="129"/>
      <c r="C33" s="129"/>
      <c r="D33" s="131"/>
      <c r="E33" s="50"/>
      <c r="F33" s="59" t="s">
        <v>164</v>
      </c>
      <c r="G33" s="146" t="e">
        <f>COUNTIF(#REF!,"バイク")</f>
        <v>#REF!</v>
      </c>
      <c r="H33" s="129"/>
      <c r="I33" s="56" t="s">
        <v>47</v>
      </c>
      <c r="J33" s="51"/>
      <c r="K33" s="146" t="s">
        <v>163</v>
      </c>
      <c r="L33" s="131"/>
      <c r="M33" s="146" t="e">
        <f>COUNTIF(#REF!,"バス")</f>
        <v>#REF!</v>
      </c>
      <c r="N33" s="129"/>
      <c r="O33" s="56" t="s">
        <v>47</v>
      </c>
      <c r="P33" s="50"/>
      <c r="Q33" s="50"/>
    </row>
    <row r="34" spans="1:19" ht="19.5" thickBot="1" x14ac:dyDescent="0.45">
      <c r="A34" s="132" t="s">
        <v>137</v>
      </c>
      <c r="B34" s="129" t="e">
        <f>#REF!</f>
        <v>#REF!</v>
      </c>
      <c r="C34" s="129"/>
      <c r="D34" s="131" t="s">
        <v>144</v>
      </c>
      <c r="E34" s="50"/>
      <c r="F34" s="60" t="s">
        <v>6</v>
      </c>
      <c r="G34" s="152" t="e">
        <f>COUNTIF(#REF!,"徒歩")</f>
        <v>#REF!</v>
      </c>
      <c r="H34" s="134"/>
      <c r="I34" s="57" t="s">
        <v>47</v>
      </c>
      <c r="J34" s="51"/>
      <c r="K34" s="146" t="s">
        <v>53</v>
      </c>
      <c r="L34" s="131"/>
      <c r="M34" s="146" t="e">
        <f>COUNTIF(#REF!,"相乗り")</f>
        <v>#REF!</v>
      </c>
      <c r="N34" s="129"/>
      <c r="O34" s="56" t="s">
        <v>47</v>
      </c>
      <c r="P34" s="50"/>
      <c r="Q34" s="50"/>
    </row>
    <row r="35" spans="1:19" ht="19.5" thickBot="1" x14ac:dyDescent="0.45">
      <c r="A35" s="133"/>
      <c r="B35" s="134"/>
      <c r="C35" s="134"/>
      <c r="D35" s="135"/>
      <c r="E35" s="50"/>
      <c r="F35" s="50"/>
      <c r="G35" s="50"/>
      <c r="H35" s="50"/>
      <c r="I35" s="50"/>
      <c r="J35" s="50"/>
      <c r="K35" s="152" t="s">
        <v>104</v>
      </c>
      <c r="L35" s="135"/>
      <c r="M35" s="152" t="e">
        <f>COUNTIF(#REF!,"その他")</f>
        <v>#REF!</v>
      </c>
      <c r="N35" s="134"/>
      <c r="O35" s="57" t="s">
        <v>47</v>
      </c>
      <c r="P35" s="50"/>
      <c r="Q35" s="50"/>
    </row>
    <row r="36" spans="1:19" ht="6" customHeight="1" x14ac:dyDescent="0.4">
      <c r="A36" s="50"/>
      <c r="B36" s="50"/>
      <c r="C36" s="50"/>
      <c r="D36" s="50"/>
      <c r="E36" s="50"/>
      <c r="F36" s="50"/>
      <c r="G36" s="50"/>
      <c r="H36" s="50"/>
      <c r="I36" s="50"/>
      <c r="J36" s="50"/>
      <c r="K36" s="51"/>
      <c r="L36" s="51"/>
      <c r="M36" s="51"/>
      <c r="N36" s="51"/>
      <c r="O36" s="51"/>
      <c r="P36" s="50"/>
      <c r="Q36" s="50"/>
    </row>
    <row r="37" spans="1:19" ht="19.5" thickBot="1" x14ac:dyDescent="0.45">
      <c r="A37" s="61" t="s">
        <v>131</v>
      </c>
      <c r="B37" s="50"/>
      <c r="C37" s="50"/>
      <c r="D37" s="50"/>
      <c r="E37" s="50"/>
      <c r="F37" s="50"/>
      <c r="G37" s="50"/>
      <c r="H37" s="50"/>
      <c r="I37" s="50"/>
      <c r="J37" s="50"/>
      <c r="K37" s="50"/>
      <c r="L37" s="50"/>
      <c r="M37" s="50"/>
      <c r="N37" s="50"/>
      <c r="O37" s="50"/>
      <c r="P37" s="50"/>
      <c r="Q37" s="50"/>
    </row>
    <row r="38" spans="1:19" ht="24.95" customHeight="1" thickBot="1" x14ac:dyDescent="0.45">
      <c r="A38" s="6" t="s">
        <v>120</v>
      </c>
      <c r="B38" s="153" t="e">
        <f>#REF!</f>
        <v>#REF!</v>
      </c>
      <c r="C38" s="154"/>
      <c r="D38" s="154"/>
      <c r="E38" s="154"/>
      <c r="F38" s="44" t="s">
        <v>143</v>
      </c>
      <c r="G38" s="50"/>
      <c r="H38" s="52"/>
      <c r="I38" s="122" t="s">
        <v>9</v>
      </c>
      <c r="J38" s="123"/>
      <c r="K38" s="124" t="e">
        <f>#REF!</f>
        <v>#REF!</v>
      </c>
      <c r="L38" s="125"/>
      <c r="M38" s="125"/>
      <c r="N38" s="125"/>
      <c r="O38" s="125"/>
      <c r="P38" s="44" t="s">
        <v>141</v>
      </c>
      <c r="Q38" s="50"/>
    </row>
    <row r="39" spans="1:19" ht="6" customHeight="1" x14ac:dyDescent="0.4">
      <c r="A39" s="50"/>
      <c r="B39" s="50"/>
      <c r="C39" s="50"/>
      <c r="D39" s="50"/>
      <c r="E39" s="50"/>
      <c r="F39" s="50"/>
      <c r="G39" s="50"/>
      <c r="H39" s="50"/>
      <c r="I39" s="50"/>
      <c r="J39" s="50"/>
      <c r="K39" s="50"/>
      <c r="L39" s="50"/>
      <c r="M39" s="50"/>
      <c r="N39" s="50"/>
      <c r="O39" s="50"/>
      <c r="P39" s="50"/>
      <c r="Q39" s="50"/>
    </row>
    <row r="40" spans="1:19" ht="19.5" thickBot="1" x14ac:dyDescent="0.45">
      <c r="A40" s="61" t="s">
        <v>132</v>
      </c>
      <c r="B40" s="50"/>
      <c r="C40" s="50"/>
      <c r="D40" s="50"/>
      <c r="E40" s="50"/>
      <c r="F40" s="50"/>
      <c r="G40" s="50"/>
      <c r="H40" s="50"/>
      <c r="I40" s="50"/>
      <c r="J40" s="50"/>
      <c r="K40" s="50"/>
      <c r="L40" s="50"/>
      <c r="M40" s="50"/>
      <c r="N40" s="50"/>
      <c r="O40" s="50"/>
      <c r="P40" s="50"/>
      <c r="Q40" s="50"/>
    </row>
    <row r="41" spans="1:19" ht="24.95" customHeight="1" thickBot="1" x14ac:dyDescent="0.45">
      <c r="A41" s="6" t="s">
        <v>120</v>
      </c>
      <c r="B41" s="153" t="e">
        <f>#REF!</f>
        <v>#REF!</v>
      </c>
      <c r="C41" s="154"/>
      <c r="D41" s="154"/>
      <c r="E41" s="154"/>
      <c r="F41" s="44" t="s">
        <v>143</v>
      </c>
      <c r="G41" s="50"/>
      <c r="H41" s="52"/>
      <c r="I41" s="122" t="s">
        <v>9</v>
      </c>
      <c r="J41" s="123"/>
      <c r="K41" s="124" t="e">
        <f>#REF!*12</f>
        <v>#REF!</v>
      </c>
      <c r="L41" s="125"/>
      <c r="M41" s="125"/>
      <c r="N41" s="125"/>
      <c r="O41" s="125"/>
      <c r="P41" s="44" t="s">
        <v>141</v>
      </c>
      <c r="Q41" s="50"/>
    </row>
    <row r="42" spans="1:19" ht="6" customHeight="1" x14ac:dyDescent="0.4">
      <c r="A42" s="50"/>
      <c r="B42" s="50"/>
      <c r="C42" s="50"/>
      <c r="D42" s="50"/>
      <c r="E42" s="50"/>
      <c r="F42" s="50"/>
      <c r="G42" s="50"/>
      <c r="H42" s="50"/>
      <c r="I42" s="50"/>
      <c r="J42" s="50"/>
      <c r="K42" s="50"/>
      <c r="L42" s="50"/>
      <c r="M42" s="50"/>
      <c r="N42" s="50"/>
      <c r="O42" s="50"/>
      <c r="P42" s="50"/>
      <c r="Q42" s="50"/>
    </row>
    <row r="43" spans="1:19" ht="19.5" thickBot="1" x14ac:dyDescent="0.45">
      <c r="A43" s="61" t="s">
        <v>133</v>
      </c>
      <c r="B43" s="50"/>
      <c r="C43" s="50"/>
      <c r="D43" s="50"/>
      <c r="E43" s="50"/>
      <c r="F43" s="50"/>
      <c r="G43" s="50"/>
      <c r="H43" s="50"/>
      <c r="I43" s="50"/>
      <c r="J43" s="50"/>
      <c r="K43" s="50"/>
      <c r="L43" s="50"/>
      <c r="M43" s="50"/>
      <c r="N43" s="50"/>
      <c r="O43" s="50"/>
      <c r="P43" s="50"/>
      <c r="Q43" s="50"/>
    </row>
    <row r="44" spans="1:19" s="2" customFormat="1" ht="24.95" customHeight="1" thickBot="1" x14ac:dyDescent="0.45">
      <c r="A44" s="6" t="s">
        <v>134</v>
      </c>
      <c r="B44" s="143" t="e">
        <f>#REF!</f>
        <v>#REF!</v>
      </c>
      <c r="C44" s="144"/>
      <c r="D44" s="144"/>
      <c r="E44" s="144"/>
      <c r="F44" s="44" t="s">
        <v>96</v>
      </c>
      <c r="G44" s="53"/>
      <c r="H44" s="54"/>
      <c r="I44" s="136" t="s">
        <v>9</v>
      </c>
      <c r="J44" s="137"/>
      <c r="K44" s="138" t="e">
        <f>#REF!</f>
        <v>#REF!</v>
      </c>
      <c r="L44" s="139"/>
      <c r="M44" s="139"/>
      <c r="N44" s="139"/>
      <c r="O44" s="139"/>
      <c r="P44" s="44" t="s">
        <v>162</v>
      </c>
      <c r="Q44" s="54"/>
    </row>
    <row r="45" spans="1:19" ht="6" customHeight="1" thickBot="1" x14ac:dyDescent="0.45">
      <c r="A45" s="50"/>
      <c r="B45" s="50"/>
      <c r="C45" s="50"/>
      <c r="D45" s="50"/>
      <c r="E45" s="50"/>
      <c r="F45" s="50"/>
      <c r="G45" s="50"/>
      <c r="H45" s="50"/>
      <c r="I45" s="50"/>
      <c r="J45" s="50"/>
      <c r="K45" s="50"/>
      <c r="L45" s="50"/>
      <c r="M45" s="50"/>
      <c r="N45" s="50"/>
      <c r="O45" s="50"/>
      <c r="P45" s="50"/>
      <c r="Q45" s="50"/>
    </row>
    <row r="46" spans="1:19" s="2" customFormat="1" ht="24.95" customHeight="1" thickBot="1" x14ac:dyDescent="0.45">
      <c r="A46" s="6" t="s">
        <v>118</v>
      </c>
      <c r="B46" s="143" t="e">
        <f>#REF!</f>
        <v>#REF!</v>
      </c>
      <c r="C46" s="144"/>
      <c r="D46" s="144"/>
      <c r="E46" s="144"/>
      <c r="F46" s="44" t="s">
        <v>91</v>
      </c>
      <c r="G46" s="53"/>
      <c r="H46" s="54"/>
      <c r="I46" s="54"/>
      <c r="J46" s="54"/>
      <c r="K46" s="54"/>
      <c r="L46" s="54"/>
      <c r="M46" s="54"/>
      <c r="N46" s="54"/>
      <c r="O46" s="54"/>
      <c r="P46" s="54"/>
      <c r="Q46" s="54"/>
    </row>
    <row r="47" spans="1:19" ht="6" customHeight="1" thickBot="1" x14ac:dyDescent="0.45">
      <c r="A47" s="62"/>
      <c r="B47" s="62"/>
      <c r="C47" s="62"/>
      <c r="D47" s="62"/>
      <c r="E47" s="62"/>
      <c r="F47" s="62"/>
      <c r="G47" s="62"/>
      <c r="H47" s="62"/>
      <c r="I47" s="62"/>
      <c r="J47" s="62"/>
      <c r="K47" s="62"/>
      <c r="L47" s="62"/>
      <c r="M47" s="62"/>
      <c r="N47" s="62"/>
      <c r="O47" s="62"/>
      <c r="P47" s="62"/>
      <c r="Q47" s="62"/>
    </row>
    <row r="48" spans="1:19" x14ac:dyDescent="0.4">
      <c r="A48" s="50"/>
      <c r="B48" s="50"/>
      <c r="C48" s="50"/>
      <c r="D48" s="50"/>
      <c r="E48" s="50"/>
      <c r="F48" s="50"/>
      <c r="G48" s="50"/>
      <c r="H48" s="50"/>
      <c r="I48" s="50"/>
      <c r="J48" s="50"/>
      <c r="K48" s="50"/>
      <c r="L48" s="50"/>
      <c r="M48" s="50"/>
      <c r="N48" s="50"/>
      <c r="O48" s="50"/>
      <c r="P48" s="50"/>
      <c r="Q48" s="50"/>
      <c r="S48" t="s">
        <v>128</v>
      </c>
    </row>
    <row r="49" spans="1:19" x14ac:dyDescent="0.4">
      <c r="A49" s="50"/>
      <c r="B49" s="50"/>
      <c r="C49" s="50"/>
      <c r="D49" s="50"/>
      <c r="E49" s="50"/>
      <c r="F49" s="50"/>
      <c r="G49" s="50"/>
      <c r="H49" s="50"/>
      <c r="I49" s="50"/>
      <c r="J49" s="50"/>
      <c r="K49" s="50"/>
      <c r="L49" s="50"/>
      <c r="M49" s="50"/>
      <c r="N49" s="50"/>
      <c r="O49" s="50"/>
      <c r="P49" s="50"/>
      <c r="Q49" s="50"/>
      <c r="S49" t="s">
        <v>129</v>
      </c>
    </row>
    <row r="50" spans="1:19" x14ac:dyDescent="0.4">
      <c r="S50" t="s">
        <v>130</v>
      </c>
    </row>
  </sheetData>
  <mergeCells count="48">
    <mergeCell ref="I38:J38"/>
    <mergeCell ref="K38:O38"/>
    <mergeCell ref="K34:L34"/>
    <mergeCell ref="K35:L35"/>
    <mergeCell ref="M32:N32"/>
    <mergeCell ref="M33:N33"/>
    <mergeCell ref="M34:N34"/>
    <mergeCell ref="M35:N35"/>
    <mergeCell ref="A32:A33"/>
    <mergeCell ref="B32:C33"/>
    <mergeCell ref="D32:D33"/>
    <mergeCell ref="A34:A35"/>
    <mergeCell ref="B34:C35"/>
    <mergeCell ref="D34:D35"/>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B46:E46"/>
    <mergeCell ref="B38:E38"/>
    <mergeCell ref="G32:H32"/>
    <mergeCell ref="G33:H33"/>
    <mergeCell ref="G34:H34"/>
    <mergeCell ref="B41:E41"/>
    <mergeCell ref="M1:Q1"/>
    <mergeCell ref="A3:Q3"/>
    <mergeCell ref="B5:Q5"/>
    <mergeCell ref="B6:Q6"/>
    <mergeCell ref="D1:H1"/>
    <mergeCell ref="A1:C2"/>
    <mergeCell ref="A12:A13"/>
    <mergeCell ref="N13:O13"/>
    <mergeCell ref="B8:H8"/>
    <mergeCell ref="I8:J8"/>
    <mergeCell ref="K8:Q8"/>
    <mergeCell ref="B9:Q9"/>
  </mergeCells>
  <phoneticPr fontId="1"/>
  <pageMargins left="0.7" right="0.7" top="0.75" bottom="0.75" header="0.3" footer="0.3"/>
  <pageSetup paperSize="9" scale="68" orientation="portrait" r:id="rId1"/>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0"/>
  <sheetViews>
    <sheetView view="pageBreakPreview" topLeftCell="A16" zoomScale="90" zoomScaleNormal="70" zoomScaleSheetLayoutView="90" workbookViewId="0">
      <selection activeCell="J22" sqref="J22"/>
    </sheetView>
  </sheetViews>
  <sheetFormatPr defaultRowHeight="18.75" x14ac:dyDescent="0.4"/>
  <cols>
    <col min="2" max="2" width="5.625" customWidth="1"/>
    <col min="3" max="3" width="3.625" customWidth="1"/>
    <col min="4" max="4" width="5.625" customWidth="1"/>
    <col min="5" max="5" width="3.625" customWidth="1"/>
    <col min="6" max="6" width="5.625" customWidth="1"/>
    <col min="7" max="7" width="3.62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5.625" customWidth="1"/>
    <col min="17" max="17" width="3.625" customWidth="1"/>
  </cols>
  <sheetData>
    <row r="1" spans="1:20" s="2" customFormat="1" ht="19.5" customHeight="1" x14ac:dyDescent="0.4">
      <c r="A1" s="155" t="s">
        <v>169</v>
      </c>
      <c r="B1" s="155"/>
      <c r="C1" s="155"/>
      <c r="D1" s="173" t="s">
        <v>136</v>
      </c>
      <c r="E1" s="173"/>
      <c r="F1" s="173"/>
      <c r="G1" s="173"/>
      <c r="H1" s="173"/>
      <c r="I1" s="5"/>
      <c r="J1" s="5"/>
      <c r="K1" s="5"/>
      <c r="L1" s="5"/>
      <c r="M1" s="167" t="e">
        <f>#REF!</f>
        <v>#REF!</v>
      </c>
      <c r="N1" s="167"/>
      <c r="O1" s="167"/>
      <c r="P1" s="167"/>
      <c r="Q1" s="167"/>
      <c r="R1" s="3"/>
    </row>
    <row r="2" spans="1:20" s="2" customFormat="1" ht="7.5" customHeight="1" x14ac:dyDescent="0.4">
      <c r="A2" s="155"/>
      <c r="B2" s="155"/>
      <c r="C2" s="155"/>
      <c r="D2" s="5"/>
      <c r="E2" s="5"/>
      <c r="F2" s="5"/>
      <c r="G2" s="5"/>
      <c r="H2" s="5"/>
      <c r="I2" s="5"/>
      <c r="J2" s="5"/>
      <c r="K2" s="5"/>
      <c r="L2" s="5"/>
      <c r="M2" s="5"/>
      <c r="N2" s="5"/>
      <c r="O2" s="5"/>
      <c r="P2" s="5"/>
      <c r="Q2" s="5"/>
    </row>
    <row r="3" spans="1:20" s="2" customFormat="1" x14ac:dyDescent="0.4">
      <c r="A3" s="168" t="s">
        <v>97</v>
      </c>
      <c r="B3" s="168"/>
      <c r="C3" s="168"/>
      <c r="D3" s="168"/>
      <c r="E3" s="168"/>
      <c r="F3" s="168"/>
      <c r="G3" s="168"/>
      <c r="H3" s="168"/>
      <c r="I3" s="168"/>
      <c r="J3" s="168"/>
      <c r="K3" s="168"/>
      <c r="L3" s="168"/>
      <c r="M3" s="168"/>
      <c r="N3" s="168"/>
      <c r="O3" s="168"/>
      <c r="P3" s="168"/>
      <c r="Q3" s="168"/>
    </row>
    <row r="4" spans="1:20" s="2" customFormat="1" ht="7.5" customHeight="1" thickBot="1" x14ac:dyDescent="0.45">
      <c r="A4" s="5"/>
      <c r="B4" s="5"/>
      <c r="C4" s="5"/>
      <c r="D4" s="5"/>
      <c r="E4" s="5"/>
      <c r="F4" s="5"/>
      <c r="G4" s="5"/>
      <c r="H4" s="5"/>
      <c r="I4" s="5"/>
      <c r="J4" s="5"/>
      <c r="K4" s="5"/>
      <c r="L4" s="5"/>
      <c r="M4" s="5"/>
      <c r="N4" s="5"/>
      <c r="O4" s="5"/>
      <c r="P4" s="5"/>
      <c r="Q4" s="5"/>
    </row>
    <row r="5" spans="1:20" s="2" customFormat="1" ht="35.1" customHeight="1" thickBot="1" x14ac:dyDescent="0.45">
      <c r="A5" s="6" t="s">
        <v>158</v>
      </c>
      <c r="B5" s="169" t="e">
        <f>#REF!</f>
        <v>#REF!</v>
      </c>
      <c r="C5" s="170"/>
      <c r="D5" s="170"/>
      <c r="E5" s="170"/>
      <c r="F5" s="170"/>
      <c r="G5" s="170"/>
      <c r="H5" s="170"/>
      <c r="I5" s="170"/>
      <c r="J5" s="170"/>
      <c r="K5" s="170"/>
      <c r="L5" s="170"/>
      <c r="M5" s="170"/>
      <c r="N5" s="170"/>
      <c r="O5" s="170"/>
      <c r="P5" s="170"/>
      <c r="Q5" s="171"/>
    </row>
    <row r="6" spans="1:20" s="2" customFormat="1" ht="35.1" customHeight="1" thickBot="1" x14ac:dyDescent="0.45">
      <c r="A6" s="6" t="s">
        <v>157</v>
      </c>
      <c r="B6" s="172" t="e">
        <f>#REF!</f>
        <v>#REF!</v>
      </c>
      <c r="C6" s="170"/>
      <c r="D6" s="170"/>
      <c r="E6" s="170"/>
      <c r="F6" s="170"/>
      <c r="G6" s="170"/>
      <c r="H6" s="170"/>
      <c r="I6" s="170"/>
      <c r="J6" s="170"/>
      <c r="K6" s="170"/>
      <c r="L6" s="170"/>
      <c r="M6" s="170"/>
      <c r="N6" s="170"/>
      <c r="O6" s="170"/>
      <c r="P6" s="170"/>
      <c r="Q6" s="171"/>
    </row>
    <row r="7" spans="1:20" s="2" customFormat="1" ht="35.1" customHeight="1" thickBot="1" x14ac:dyDescent="0.45">
      <c r="A7" s="7" t="s">
        <v>82</v>
      </c>
      <c r="B7" s="140" t="e">
        <f>#REF!</f>
        <v>#REF!</v>
      </c>
      <c r="C7" s="141"/>
      <c r="D7" s="141"/>
      <c r="E7" s="141"/>
      <c r="F7" s="141"/>
      <c r="G7" s="141"/>
      <c r="H7" s="141"/>
      <c r="I7" s="141"/>
      <c r="J7" s="141"/>
      <c r="K7" s="141"/>
      <c r="L7" s="141"/>
      <c r="M7" s="141"/>
      <c r="N7" s="141"/>
      <c r="O7" s="141"/>
      <c r="P7" s="141"/>
      <c r="Q7" s="142"/>
      <c r="T7" s="4"/>
    </row>
    <row r="8" spans="1:20" s="2" customFormat="1" ht="35.1" customHeight="1" thickBot="1" x14ac:dyDescent="0.45">
      <c r="A8" s="6" t="s">
        <v>178</v>
      </c>
      <c r="B8" s="156" t="e">
        <f>#REF!</f>
        <v>#REF!</v>
      </c>
      <c r="C8" s="157"/>
      <c r="D8" s="157"/>
      <c r="E8" s="157"/>
      <c r="F8" s="157"/>
      <c r="G8" s="158"/>
      <c r="H8" s="159"/>
      <c r="I8" s="160" t="s">
        <v>155</v>
      </c>
      <c r="J8" s="161"/>
      <c r="K8" s="156" t="e">
        <f>#REF!</f>
        <v>#REF!</v>
      </c>
      <c r="L8" s="162"/>
      <c r="M8" s="162"/>
      <c r="N8" s="162"/>
      <c r="O8" s="162"/>
      <c r="P8" s="163"/>
      <c r="Q8" s="164"/>
    </row>
    <row r="9" spans="1:20" s="2" customFormat="1" ht="35.1" customHeight="1" thickBot="1" x14ac:dyDescent="0.45">
      <c r="A9" s="6" t="s">
        <v>177</v>
      </c>
      <c r="B9" s="156" t="e">
        <f>#REF!</f>
        <v>#REF!</v>
      </c>
      <c r="C9" s="158"/>
      <c r="D9" s="158"/>
      <c r="E9" s="158"/>
      <c r="F9" s="158"/>
      <c r="G9" s="158"/>
      <c r="H9" s="158"/>
      <c r="I9" s="158"/>
      <c r="J9" s="158"/>
      <c r="K9" s="158"/>
      <c r="L9" s="158"/>
      <c r="M9" s="158"/>
      <c r="N9" s="158"/>
      <c r="O9" s="158"/>
      <c r="P9" s="158"/>
      <c r="Q9" s="159"/>
    </row>
    <row r="10" spans="1:20" s="2" customFormat="1" ht="7.5" customHeight="1" x14ac:dyDescent="0.4">
      <c r="A10" s="5"/>
      <c r="B10" s="5"/>
      <c r="C10" s="5"/>
      <c r="D10" s="5"/>
      <c r="E10" s="5"/>
      <c r="F10" s="5"/>
      <c r="G10" s="5"/>
      <c r="H10" s="5"/>
      <c r="I10" s="5"/>
      <c r="J10" s="5"/>
      <c r="K10" s="5"/>
      <c r="L10" s="5"/>
      <c r="M10" s="5"/>
      <c r="N10" s="5"/>
      <c r="O10" s="5"/>
      <c r="P10" s="5"/>
      <c r="Q10" s="5"/>
    </row>
    <row r="11" spans="1:20" s="2" customFormat="1" ht="17.25" customHeight="1" thickBot="1" x14ac:dyDescent="0.45">
      <c r="A11" s="8" t="s">
        <v>125</v>
      </c>
      <c r="B11" s="5"/>
      <c r="C11" s="5"/>
      <c r="D11" s="5"/>
      <c r="E11" s="5"/>
      <c r="F11" s="5"/>
      <c r="G11" s="5"/>
      <c r="H11" s="5"/>
      <c r="I11" s="5"/>
      <c r="J11" s="5"/>
      <c r="K11" s="5"/>
      <c r="L11" s="5"/>
      <c r="M11" s="5"/>
      <c r="N11" s="5"/>
      <c r="O11" s="5"/>
      <c r="P11" s="5"/>
      <c r="Q11" s="5"/>
    </row>
    <row r="12" spans="1:20" s="2" customFormat="1" ht="18" customHeight="1" x14ac:dyDescent="0.4">
      <c r="A12" s="165" t="s">
        <v>85</v>
      </c>
      <c r="B12" s="147" t="s">
        <v>99</v>
      </c>
      <c r="C12" s="148"/>
      <c r="D12" s="151" t="s">
        <v>86</v>
      </c>
      <c r="E12" s="151"/>
      <c r="F12" s="151"/>
      <c r="G12" s="151"/>
      <c r="H12" s="151"/>
      <c r="I12" s="151"/>
      <c r="J12" s="151"/>
      <c r="K12" s="151"/>
      <c r="L12" s="151"/>
      <c r="M12" s="151"/>
      <c r="N12" s="151"/>
      <c r="O12" s="151"/>
      <c r="P12" s="174" t="s">
        <v>103</v>
      </c>
      <c r="Q12" s="175"/>
    </row>
    <row r="13" spans="1:20" s="2" customFormat="1" ht="18" customHeight="1" thickBot="1" x14ac:dyDescent="0.45">
      <c r="A13" s="166"/>
      <c r="B13" s="149"/>
      <c r="C13" s="150"/>
      <c r="D13" s="119" t="s">
        <v>168</v>
      </c>
      <c r="E13" s="120"/>
      <c r="F13" s="121" t="s">
        <v>152</v>
      </c>
      <c r="G13" s="120"/>
      <c r="H13" s="121" t="s">
        <v>88</v>
      </c>
      <c r="I13" s="120"/>
      <c r="J13" s="121" t="s">
        <v>101</v>
      </c>
      <c r="K13" s="120"/>
      <c r="L13" s="121" t="s">
        <v>151</v>
      </c>
      <c r="M13" s="120"/>
      <c r="N13" s="121" t="s">
        <v>89</v>
      </c>
      <c r="O13" s="119"/>
      <c r="P13" s="176"/>
      <c r="Q13" s="177"/>
    </row>
    <row r="14" spans="1:20" s="2" customFormat="1" ht="30" customHeight="1" x14ac:dyDescent="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176</v>
      </c>
    </row>
    <row r="18" spans="1:17" s="2" customFormat="1" ht="30" customHeight="1" x14ac:dyDescent="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149</v>
      </c>
    </row>
    <row r="19" spans="1:17" s="2" customFormat="1" ht="30" customHeight="1" x14ac:dyDescent="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45">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45">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4">
      <c r="A28" s="5" t="s">
        <v>175</v>
      </c>
      <c r="B28" s="5"/>
      <c r="C28" s="5"/>
      <c r="D28" s="5"/>
      <c r="E28" s="5"/>
      <c r="F28" s="5"/>
      <c r="G28" s="5"/>
      <c r="H28" s="5"/>
      <c r="I28" s="5"/>
      <c r="J28" s="5"/>
      <c r="K28" s="5"/>
      <c r="L28" s="5"/>
      <c r="M28" s="5"/>
      <c r="N28" s="5"/>
      <c r="O28" s="5"/>
      <c r="P28" s="5"/>
      <c r="Q28" s="5"/>
    </row>
    <row r="29" spans="1:17" s="2" customFormat="1" ht="6" customHeight="1" x14ac:dyDescent="0.4">
      <c r="A29" s="5"/>
      <c r="B29" s="5"/>
      <c r="C29" s="5"/>
      <c r="D29" s="5"/>
      <c r="E29" s="5"/>
      <c r="F29" s="5"/>
      <c r="G29" s="5"/>
      <c r="H29" s="5"/>
      <c r="I29" s="5"/>
      <c r="J29" s="5"/>
      <c r="K29" s="5"/>
      <c r="L29" s="5"/>
      <c r="M29" s="5"/>
      <c r="N29" s="5"/>
      <c r="O29" s="5"/>
      <c r="P29" s="5"/>
      <c r="Q29" s="5"/>
    </row>
    <row r="30" spans="1:17" x14ac:dyDescent="0.4">
      <c r="A30" s="61" t="s">
        <v>126</v>
      </c>
      <c r="B30" s="50"/>
      <c r="C30" s="50"/>
      <c r="D30" s="50"/>
      <c r="E30" s="50"/>
      <c r="F30" s="61" t="s">
        <v>127</v>
      </c>
      <c r="G30" s="50"/>
      <c r="H30" s="50"/>
      <c r="I30" s="50"/>
      <c r="J30" s="50"/>
      <c r="K30" s="50"/>
      <c r="L30" s="50"/>
      <c r="M30" s="50"/>
      <c r="N30" s="50"/>
      <c r="O30" s="50"/>
      <c r="P30" s="50"/>
      <c r="Q30" s="50"/>
    </row>
    <row r="31" spans="1:17" ht="6" customHeight="1" thickBot="1" x14ac:dyDescent="0.45">
      <c r="A31" s="50"/>
      <c r="B31" s="50"/>
      <c r="C31" s="50"/>
      <c r="D31" s="50"/>
      <c r="E31" s="50"/>
      <c r="F31" s="50"/>
      <c r="G31" s="50"/>
      <c r="H31" s="50"/>
      <c r="I31" s="50"/>
      <c r="J31" s="50"/>
      <c r="K31" s="50"/>
      <c r="L31" s="50"/>
      <c r="M31" s="50"/>
      <c r="N31" s="50"/>
      <c r="O31" s="50"/>
      <c r="P31" s="50"/>
      <c r="Q31" s="50"/>
    </row>
    <row r="32" spans="1:17" x14ac:dyDescent="0.4">
      <c r="A32" s="126" t="s">
        <v>52</v>
      </c>
      <c r="B32" s="128" t="e">
        <f>#REF!</f>
        <v>#REF!</v>
      </c>
      <c r="C32" s="128"/>
      <c r="D32" s="130" t="s">
        <v>47</v>
      </c>
      <c r="E32" s="50"/>
      <c r="F32" s="58" t="s">
        <v>4</v>
      </c>
      <c r="G32" s="145" t="e">
        <f>COUNTIF(#REF!,"車")</f>
        <v>#REF!</v>
      </c>
      <c r="H32" s="128"/>
      <c r="I32" s="55" t="s">
        <v>47</v>
      </c>
      <c r="J32" s="51"/>
      <c r="K32" s="145" t="s">
        <v>7</v>
      </c>
      <c r="L32" s="130"/>
      <c r="M32" s="145" t="e">
        <f>COUNTIF(#REF!,"自転車")</f>
        <v>#REF!</v>
      </c>
      <c r="N32" s="128"/>
      <c r="O32" s="55" t="s">
        <v>47</v>
      </c>
      <c r="P32" s="50"/>
      <c r="Q32" s="50"/>
    </row>
    <row r="33" spans="1:19" x14ac:dyDescent="0.4">
      <c r="A33" s="127"/>
      <c r="B33" s="129"/>
      <c r="C33" s="129"/>
      <c r="D33" s="131"/>
      <c r="E33" s="50"/>
      <c r="F33" s="59" t="s">
        <v>109</v>
      </c>
      <c r="G33" s="146" t="e">
        <f>COUNTIF(#REF!,"バイク")</f>
        <v>#REF!</v>
      </c>
      <c r="H33" s="129"/>
      <c r="I33" s="56" t="s">
        <v>47</v>
      </c>
      <c r="J33" s="51"/>
      <c r="K33" s="146" t="s">
        <v>174</v>
      </c>
      <c r="L33" s="131"/>
      <c r="M33" s="146" t="e">
        <f>COUNTIF(#REF!,"バス")</f>
        <v>#REF!</v>
      </c>
      <c r="N33" s="129"/>
      <c r="O33" s="56" t="s">
        <v>47</v>
      </c>
      <c r="P33" s="50"/>
      <c r="Q33" s="50"/>
    </row>
    <row r="34" spans="1:19" ht="19.5" thickBot="1" x14ac:dyDescent="0.45">
      <c r="A34" s="132" t="s">
        <v>137</v>
      </c>
      <c r="B34" s="129" t="e">
        <f>#REF!</f>
        <v>#REF!</v>
      </c>
      <c r="C34" s="129"/>
      <c r="D34" s="131" t="s">
        <v>161</v>
      </c>
      <c r="E34" s="50"/>
      <c r="F34" s="60" t="s">
        <v>6</v>
      </c>
      <c r="G34" s="152" t="e">
        <f>COUNTIF(#REF!,"徒歩")</f>
        <v>#REF!</v>
      </c>
      <c r="H34" s="134"/>
      <c r="I34" s="57" t="s">
        <v>47</v>
      </c>
      <c r="J34" s="51"/>
      <c r="K34" s="146" t="s">
        <v>53</v>
      </c>
      <c r="L34" s="131"/>
      <c r="M34" s="146" t="e">
        <f>COUNTIF(#REF!,"相乗り")</f>
        <v>#REF!</v>
      </c>
      <c r="N34" s="129"/>
      <c r="O34" s="56" t="s">
        <v>47</v>
      </c>
      <c r="P34" s="50"/>
      <c r="Q34" s="50"/>
    </row>
    <row r="35" spans="1:19" ht="19.5" thickBot="1" x14ac:dyDescent="0.45">
      <c r="A35" s="133"/>
      <c r="B35" s="134"/>
      <c r="C35" s="134"/>
      <c r="D35" s="135"/>
      <c r="E35" s="50"/>
      <c r="F35" s="50"/>
      <c r="G35" s="50"/>
      <c r="H35" s="50"/>
      <c r="I35" s="50"/>
      <c r="J35" s="50"/>
      <c r="K35" s="152" t="s">
        <v>104</v>
      </c>
      <c r="L35" s="135"/>
      <c r="M35" s="152" t="e">
        <f>COUNTIF(#REF!,"その他")</f>
        <v>#REF!</v>
      </c>
      <c r="N35" s="134"/>
      <c r="O35" s="57" t="s">
        <v>47</v>
      </c>
      <c r="P35" s="50"/>
      <c r="Q35" s="50"/>
    </row>
    <row r="36" spans="1:19" ht="6" customHeight="1" x14ac:dyDescent="0.4">
      <c r="A36" s="50"/>
      <c r="B36" s="50"/>
      <c r="C36" s="50"/>
      <c r="D36" s="50"/>
      <c r="E36" s="50"/>
      <c r="F36" s="50"/>
      <c r="G36" s="50"/>
      <c r="H36" s="50"/>
      <c r="I36" s="50"/>
      <c r="J36" s="50"/>
      <c r="K36" s="51"/>
      <c r="L36" s="51"/>
      <c r="M36" s="51"/>
      <c r="N36" s="51"/>
      <c r="O36" s="51"/>
      <c r="P36" s="50"/>
      <c r="Q36" s="50"/>
    </row>
    <row r="37" spans="1:19" ht="19.5" thickBot="1" x14ac:dyDescent="0.45">
      <c r="A37" s="61" t="s">
        <v>131</v>
      </c>
      <c r="B37" s="50"/>
      <c r="C37" s="50"/>
      <c r="D37" s="50"/>
      <c r="E37" s="50"/>
      <c r="F37" s="50"/>
      <c r="G37" s="50"/>
      <c r="H37" s="50"/>
      <c r="I37" s="50"/>
      <c r="J37" s="50"/>
      <c r="K37" s="50"/>
      <c r="L37" s="50"/>
      <c r="M37" s="50"/>
      <c r="N37" s="50"/>
      <c r="O37" s="50"/>
      <c r="P37" s="50"/>
      <c r="Q37" s="50"/>
    </row>
    <row r="38" spans="1:19" ht="24.95" customHeight="1" thickBot="1" x14ac:dyDescent="0.45">
      <c r="A38" s="6" t="s">
        <v>120</v>
      </c>
      <c r="B38" s="153" t="e">
        <f>#REF!</f>
        <v>#REF!</v>
      </c>
      <c r="C38" s="154"/>
      <c r="D38" s="154"/>
      <c r="E38" s="154"/>
      <c r="F38" s="44" t="s">
        <v>143</v>
      </c>
      <c r="G38" s="50"/>
      <c r="H38" s="52"/>
      <c r="I38" s="122" t="s">
        <v>9</v>
      </c>
      <c r="J38" s="123"/>
      <c r="K38" s="124" t="e">
        <f>#REF!</f>
        <v>#REF!</v>
      </c>
      <c r="L38" s="125"/>
      <c r="M38" s="125"/>
      <c r="N38" s="125"/>
      <c r="O38" s="125"/>
      <c r="P38" s="44" t="s">
        <v>173</v>
      </c>
      <c r="Q38" s="50"/>
    </row>
    <row r="39" spans="1:19" ht="6" customHeight="1" x14ac:dyDescent="0.4">
      <c r="A39" s="50"/>
      <c r="B39" s="50"/>
      <c r="C39" s="50"/>
      <c r="D39" s="50"/>
      <c r="E39" s="50"/>
      <c r="F39" s="50"/>
      <c r="G39" s="50"/>
      <c r="H39" s="50"/>
      <c r="I39" s="50"/>
      <c r="J39" s="50"/>
      <c r="K39" s="50"/>
      <c r="L39" s="50"/>
      <c r="M39" s="50"/>
      <c r="N39" s="50"/>
      <c r="O39" s="50"/>
      <c r="P39" s="50"/>
      <c r="Q39" s="50"/>
    </row>
    <row r="40" spans="1:19" ht="19.5" thickBot="1" x14ac:dyDescent="0.45">
      <c r="A40" s="61" t="s">
        <v>132</v>
      </c>
      <c r="B40" s="50"/>
      <c r="C40" s="50"/>
      <c r="D40" s="50"/>
      <c r="E40" s="50"/>
      <c r="F40" s="50"/>
      <c r="G40" s="50"/>
      <c r="H40" s="50"/>
      <c r="I40" s="50"/>
      <c r="J40" s="50"/>
      <c r="K40" s="50"/>
      <c r="L40" s="50"/>
      <c r="M40" s="50"/>
      <c r="N40" s="50"/>
      <c r="O40" s="50"/>
      <c r="P40" s="50"/>
      <c r="Q40" s="50"/>
    </row>
    <row r="41" spans="1:19" ht="24.95" customHeight="1" thickBot="1" x14ac:dyDescent="0.45">
      <c r="A41" s="6" t="s">
        <v>120</v>
      </c>
      <c r="B41" s="153" t="e">
        <f>#REF!</f>
        <v>#REF!</v>
      </c>
      <c r="C41" s="154"/>
      <c r="D41" s="154"/>
      <c r="E41" s="154"/>
      <c r="F41" s="44" t="s">
        <v>170</v>
      </c>
      <c r="G41" s="50"/>
      <c r="H41" s="52"/>
      <c r="I41" s="122" t="s">
        <v>9</v>
      </c>
      <c r="J41" s="123"/>
      <c r="K41" s="124" t="e">
        <f>#REF!*12</f>
        <v>#REF!</v>
      </c>
      <c r="L41" s="125"/>
      <c r="M41" s="125"/>
      <c r="N41" s="125"/>
      <c r="O41" s="125"/>
      <c r="P41" s="44" t="s">
        <v>172</v>
      </c>
      <c r="Q41" s="50"/>
    </row>
    <row r="42" spans="1:19" ht="6" customHeight="1" x14ac:dyDescent="0.4">
      <c r="A42" s="50"/>
      <c r="B42" s="50"/>
      <c r="C42" s="50"/>
      <c r="D42" s="50"/>
      <c r="E42" s="50"/>
      <c r="F42" s="50"/>
      <c r="G42" s="50"/>
      <c r="H42" s="50"/>
      <c r="I42" s="50"/>
      <c r="J42" s="50"/>
      <c r="K42" s="50"/>
      <c r="L42" s="50"/>
      <c r="M42" s="50"/>
      <c r="N42" s="50"/>
      <c r="O42" s="50"/>
      <c r="P42" s="50"/>
      <c r="Q42" s="50"/>
    </row>
    <row r="43" spans="1:19" ht="19.5" thickBot="1" x14ac:dyDescent="0.45">
      <c r="A43" s="61" t="s">
        <v>133</v>
      </c>
      <c r="B43" s="50"/>
      <c r="C43" s="50"/>
      <c r="D43" s="50"/>
      <c r="E43" s="50"/>
      <c r="F43" s="50"/>
      <c r="G43" s="50"/>
      <c r="H43" s="50"/>
      <c r="I43" s="50"/>
      <c r="J43" s="50"/>
      <c r="K43" s="50"/>
      <c r="L43" s="50"/>
      <c r="M43" s="50"/>
      <c r="N43" s="50"/>
      <c r="O43" s="50"/>
      <c r="P43" s="50"/>
      <c r="Q43" s="50"/>
    </row>
    <row r="44" spans="1:19" s="2" customFormat="1" ht="24.95" customHeight="1" thickBot="1" x14ac:dyDescent="0.45">
      <c r="A44" s="6" t="s">
        <v>171</v>
      </c>
      <c r="B44" s="143" t="e">
        <f>#REF!</f>
        <v>#REF!</v>
      </c>
      <c r="C44" s="144"/>
      <c r="D44" s="144"/>
      <c r="E44" s="144"/>
      <c r="F44" s="44" t="s">
        <v>170</v>
      </c>
      <c r="G44" s="53"/>
      <c r="H44" s="54"/>
      <c r="I44" s="136" t="s">
        <v>9</v>
      </c>
      <c r="J44" s="137"/>
      <c r="K44" s="138" t="e">
        <f>#REF!</f>
        <v>#REF!</v>
      </c>
      <c r="L44" s="139"/>
      <c r="M44" s="139"/>
      <c r="N44" s="139"/>
      <c r="O44" s="139"/>
      <c r="P44" s="44" t="s">
        <v>116</v>
      </c>
      <c r="Q44" s="54"/>
    </row>
    <row r="45" spans="1:19" ht="6" customHeight="1" thickBot="1" x14ac:dyDescent="0.45">
      <c r="A45" s="50"/>
      <c r="B45" s="50"/>
      <c r="C45" s="50"/>
      <c r="D45" s="50"/>
      <c r="E45" s="50"/>
      <c r="F45" s="50"/>
      <c r="G45" s="50"/>
      <c r="H45" s="50"/>
      <c r="I45" s="50"/>
      <c r="J45" s="50"/>
      <c r="K45" s="50"/>
      <c r="L45" s="50"/>
      <c r="M45" s="50"/>
      <c r="N45" s="50"/>
      <c r="O45" s="50"/>
      <c r="P45" s="50"/>
      <c r="Q45" s="50"/>
    </row>
    <row r="46" spans="1:19" s="2" customFormat="1" ht="24.95" customHeight="1" thickBot="1" x14ac:dyDescent="0.45">
      <c r="A46" s="6" t="s">
        <v>118</v>
      </c>
      <c r="B46" s="143" t="e">
        <f>#REF!</f>
        <v>#REF!</v>
      </c>
      <c r="C46" s="144"/>
      <c r="D46" s="144"/>
      <c r="E46" s="144"/>
      <c r="F46" s="44" t="s">
        <v>91</v>
      </c>
      <c r="G46" s="53"/>
      <c r="H46" s="54"/>
      <c r="I46" s="54"/>
      <c r="J46" s="54"/>
      <c r="K46" s="54"/>
      <c r="L46" s="54"/>
      <c r="M46" s="54"/>
      <c r="N46" s="54"/>
      <c r="O46" s="54"/>
      <c r="P46" s="54"/>
      <c r="Q46" s="54"/>
    </row>
    <row r="47" spans="1:19" ht="6" customHeight="1" thickBot="1" x14ac:dyDescent="0.45">
      <c r="A47" s="62"/>
      <c r="B47" s="62"/>
      <c r="C47" s="62"/>
      <c r="D47" s="62"/>
      <c r="E47" s="62"/>
      <c r="F47" s="62"/>
      <c r="G47" s="62"/>
      <c r="H47" s="62"/>
      <c r="I47" s="62"/>
      <c r="J47" s="62"/>
      <c r="K47" s="62"/>
      <c r="L47" s="62"/>
      <c r="M47" s="62"/>
      <c r="N47" s="62"/>
      <c r="O47" s="62"/>
      <c r="P47" s="62"/>
      <c r="Q47" s="62"/>
    </row>
    <row r="48" spans="1:19" x14ac:dyDescent="0.4">
      <c r="A48" s="50"/>
      <c r="B48" s="50"/>
      <c r="C48" s="50"/>
      <c r="D48" s="50"/>
      <c r="E48" s="50"/>
      <c r="F48" s="50"/>
      <c r="G48" s="50"/>
      <c r="H48" s="50"/>
      <c r="I48" s="50"/>
      <c r="J48" s="50"/>
      <c r="K48" s="50"/>
      <c r="L48" s="50"/>
      <c r="M48" s="50"/>
      <c r="N48" s="50"/>
      <c r="O48" s="50"/>
      <c r="P48" s="50"/>
      <c r="Q48" s="50"/>
      <c r="S48" t="s">
        <v>128</v>
      </c>
    </row>
    <row r="49" spans="1:19" x14ac:dyDescent="0.4">
      <c r="A49" s="50"/>
      <c r="B49" s="50"/>
      <c r="C49" s="50"/>
      <c r="D49" s="50"/>
      <c r="E49" s="50"/>
      <c r="F49" s="50"/>
      <c r="G49" s="50"/>
      <c r="H49" s="50"/>
      <c r="I49" s="50"/>
      <c r="J49" s="50"/>
      <c r="K49" s="50"/>
      <c r="L49" s="50"/>
      <c r="M49" s="50"/>
      <c r="N49" s="50"/>
      <c r="O49" s="50"/>
      <c r="P49" s="50"/>
      <c r="Q49" s="50"/>
      <c r="S49" t="s">
        <v>129</v>
      </c>
    </row>
    <row r="50" spans="1:19" x14ac:dyDescent="0.4">
      <c r="S50" t="s">
        <v>130</v>
      </c>
    </row>
  </sheetData>
  <mergeCells count="48">
    <mergeCell ref="I38:J38"/>
    <mergeCell ref="K38:O38"/>
    <mergeCell ref="K34:L34"/>
    <mergeCell ref="K35:L35"/>
    <mergeCell ref="M32:N32"/>
    <mergeCell ref="M33:N33"/>
    <mergeCell ref="M34:N34"/>
    <mergeCell ref="M35:N35"/>
    <mergeCell ref="A32:A33"/>
    <mergeCell ref="B32:C33"/>
    <mergeCell ref="D32:D33"/>
    <mergeCell ref="A34:A35"/>
    <mergeCell ref="B34:C35"/>
    <mergeCell ref="D34:D35"/>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B46:E46"/>
    <mergeCell ref="B38:E38"/>
    <mergeCell ref="G32:H32"/>
    <mergeCell ref="G33:H33"/>
    <mergeCell ref="G34:H34"/>
    <mergeCell ref="B41:E41"/>
    <mergeCell ref="M1:Q1"/>
    <mergeCell ref="A3:Q3"/>
    <mergeCell ref="B5:Q5"/>
    <mergeCell ref="B6:Q6"/>
    <mergeCell ref="D1:H1"/>
    <mergeCell ref="A1:C2"/>
    <mergeCell ref="A12:A13"/>
    <mergeCell ref="N13:O13"/>
    <mergeCell ref="B8:H8"/>
    <mergeCell ref="I8:J8"/>
    <mergeCell ref="K8:Q8"/>
    <mergeCell ref="B9:Q9"/>
  </mergeCells>
  <phoneticPr fontId="1"/>
  <pageMargins left="0.7" right="0.7" top="0.75" bottom="0.75" header="0.3" footer="0.3"/>
  <pageSetup paperSize="9" scale="68" orientation="portrait" r:id="rId1"/>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0"/>
  <sheetViews>
    <sheetView view="pageBreakPreview" topLeftCell="B15" zoomScale="90" zoomScaleNormal="70" zoomScaleSheetLayoutView="90" workbookViewId="0">
      <selection activeCell="J22" sqref="J22"/>
    </sheetView>
  </sheetViews>
  <sheetFormatPr defaultRowHeight="18.75" x14ac:dyDescent="0.4"/>
  <cols>
    <col min="2" max="2" width="5.625" customWidth="1"/>
    <col min="3" max="3" width="3.625" customWidth="1"/>
    <col min="4" max="4" width="5.625" customWidth="1"/>
    <col min="5" max="5" width="3.625" customWidth="1"/>
    <col min="6" max="6" width="5.625" customWidth="1"/>
    <col min="7" max="7" width="3.62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5.625" customWidth="1"/>
    <col min="17" max="17" width="3.625" customWidth="1"/>
  </cols>
  <sheetData>
    <row r="1" spans="1:20" s="2" customFormat="1" ht="19.5" customHeight="1" x14ac:dyDescent="0.4">
      <c r="A1" s="155" t="s">
        <v>169</v>
      </c>
      <c r="B1" s="155"/>
      <c r="C1" s="155"/>
      <c r="D1" s="173" t="s">
        <v>136</v>
      </c>
      <c r="E1" s="173"/>
      <c r="F1" s="173"/>
      <c r="G1" s="173"/>
      <c r="H1" s="173"/>
      <c r="I1" s="5"/>
      <c r="J1" s="5"/>
      <c r="K1" s="5"/>
      <c r="L1" s="5"/>
      <c r="M1" s="167" t="e">
        <f>#REF!</f>
        <v>#REF!</v>
      </c>
      <c r="N1" s="167"/>
      <c r="O1" s="167"/>
      <c r="P1" s="167"/>
      <c r="Q1" s="167"/>
      <c r="R1" s="3"/>
    </row>
    <row r="2" spans="1:20" s="2" customFormat="1" ht="7.5" customHeight="1" x14ac:dyDescent="0.4">
      <c r="A2" s="155"/>
      <c r="B2" s="155"/>
      <c r="C2" s="155"/>
      <c r="D2" s="5"/>
      <c r="E2" s="5"/>
      <c r="F2" s="5"/>
      <c r="G2" s="5"/>
      <c r="H2" s="5"/>
      <c r="I2" s="5"/>
      <c r="J2" s="5"/>
      <c r="K2" s="5"/>
      <c r="L2" s="5"/>
      <c r="M2" s="5"/>
      <c r="N2" s="5"/>
      <c r="O2" s="5"/>
      <c r="P2" s="5"/>
      <c r="Q2" s="5"/>
    </row>
    <row r="3" spans="1:20" s="2" customFormat="1" x14ac:dyDescent="0.4">
      <c r="A3" s="168" t="s">
        <v>97</v>
      </c>
      <c r="B3" s="168"/>
      <c r="C3" s="168"/>
      <c r="D3" s="168"/>
      <c r="E3" s="168"/>
      <c r="F3" s="168"/>
      <c r="G3" s="168"/>
      <c r="H3" s="168"/>
      <c r="I3" s="168"/>
      <c r="J3" s="168"/>
      <c r="K3" s="168"/>
      <c r="L3" s="168"/>
      <c r="M3" s="168"/>
      <c r="N3" s="168"/>
      <c r="O3" s="168"/>
      <c r="P3" s="168"/>
      <c r="Q3" s="168"/>
    </row>
    <row r="4" spans="1:20" s="2" customFormat="1" ht="7.5" customHeight="1" thickBot="1" x14ac:dyDescent="0.45">
      <c r="A4" s="5"/>
      <c r="B4" s="5"/>
      <c r="C4" s="5"/>
      <c r="D4" s="5"/>
      <c r="E4" s="5"/>
      <c r="F4" s="5"/>
      <c r="G4" s="5"/>
      <c r="H4" s="5"/>
      <c r="I4" s="5"/>
      <c r="J4" s="5"/>
      <c r="K4" s="5"/>
      <c r="L4" s="5"/>
      <c r="M4" s="5"/>
      <c r="N4" s="5"/>
      <c r="O4" s="5"/>
      <c r="P4" s="5"/>
      <c r="Q4" s="5"/>
    </row>
    <row r="5" spans="1:20" s="2" customFormat="1" ht="35.1" customHeight="1" thickBot="1" x14ac:dyDescent="0.45">
      <c r="A5" s="6" t="s">
        <v>187</v>
      </c>
      <c r="B5" s="169" t="e">
        <f>#REF!</f>
        <v>#REF!</v>
      </c>
      <c r="C5" s="170"/>
      <c r="D5" s="170"/>
      <c r="E5" s="170"/>
      <c r="F5" s="170"/>
      <c r="G5" s="170"/>
      <c r="H5" s="170"/>
      <c r="I5" s="170"/>
      <c r="J5" s="170"/>
      <c r="K5" s="170"/>
      <c r="L5" s="170"/>
      <c r="M5" s="170"/>
      <c r="N5" s="170"/>
      <c r="O5" s="170"/>
      <c r="P5" s="170"/>
      <c r="Q5" s="171"/>
    </row>
    <row r="6" spans="1:20" s="2" customFormat="1" ht="35.1" customHeight="1" thickBot="1" x14ac:dyDescent="0.45">
      <c r="A6" s="6" t="s">
        <v>186</v>
      </c>
      <c r="B6" s="172" t="e">
        <f>#REF!</f>
        <v>#REF!</v>
      </c>
      <c r="C6" s="170"/>
      <c r="D6" s="170"/>
      <c r="E6" s="170"/>
      <c r="F6" s="170"/>
      <c r="G6" s="170"/>
      <c r="H6" s="170"/>
      <c r="I6" s="170"/>
      <c r="J6" s="170"/>
      <c r="K6" s="170"/>
      <c r="L6" s="170"/>
      <c r="M6" s="170"/>
      <c r="N6" s="170"/>
      <c r="O6" s="170"/>
      <c r="P6" s="170"/>
      <c r="Q6" s="171"/>
    </row>
    <row r="7" spans="1:20" s="2" customFormat="1" ht="35.1" customHeight="1" thickBot="1" x14ac:dyDescent="0.45">
      <c r="A7" s="7" t="s">
        <v>82</v>
      </c>
      <c r="B7" s="140" t="e">
        <f>#REF!</f>
        <v>#REF!</v>
      </c>
      <c r="C7" s="141"/>
      <c r="D7" s="141"/>
      <c r="E7" s="141"/>
      <c r="F7" s="141"/>
      <c r="G7" s="141"/>
      <c r="H7" s="141"/>
      <c r="I7" s="141"/>
      <c r="J7" s="141"/>
      <c r="K7" s="141"/>
      <c r="L7" s="141"/>
      <c r="M7" s="141"/>
      <c r="N7" s="141"/>
      <c r="O7" s="141"/>
      <c r="P7" s="141"/>
      <c r="Q7" s="142"/>
      <c r="T7" s="4"/>
    </row>
    <row r="8" spans="1:20" s="2" customFormat="1" ht="35.1" customHeight="1" thickBot="1" x14ac:dyDescent="0.45">
      <c r="A8" s="6" t="s">
        <v>98</v>
      </c>
      <c r="B8" s="156" t="e">
        <f>#REF!</f>
        <v>#REF!</v>
      </c>
      <c r="C8" s="157"/>
      <c r="D8" s="157"/>
      <c r="E8" s="157"/>
      <c r="F8" s="157"/>
      <c r="G8" s="158"/>
      <c r="H8" s="159"/>
      <c r="I8" s="160" t="s">
        <v>185</v>
      </c>
      <c r="J8" s="161"/>
      <c r="K8" s="156" t="e">
        <f>#REF!</f>
        <v>#REF!</v>
      </c>
      <c r="L8" s="162"/>
      <c r="M8" s="162"/>
      <c r="N8" s="162"/>
      <c r="O8" s="162"/>
      <c r="P8" s="163"/>
      <c r="Q8" s="164"/>
    </row>
    <row r="9" spans="1:20" s="2" customFormat="1" ht="35.1" customHeight="1" thickBot="1" x14ac:dyDescent="0.45">
      <c r="A9" s="6" t="s">
        <v>184</v>
      </c>
      <c r="B9" s="156" t="e">
        <f>#REF!</f>
        <v>#REF!</v>
      </c>
      <c r="C9" s="158"/>
      <c r="D9" s="158"/>
      <c r="E9" s="158"/>
      <c r="F9" s="158"/>
      <c r="G9" s="158"/>
      <c r="H9" s="158"/>
      <c r="I9" s="158"/>
      <c r="J9" s="158"/>
      <c r="K9" s="158"/>
      <c r="L9" s="158"/>
      <c r="M9" s="158"/>
      <c r="N9" s="158"/>
      <c r="O9" s="158"/>
      <c r="P9" s="158"/>
      <c r="Q9" s="159"/>
    </row>
    <row r="10" spans="1:20" s="2" customFormat="1" ht="7.5" customHeight="1" x14ac:dyDescent="0.4">
      <c r="A10" s="5"/>
      <c r="B10" s="5"/>
      <c r="C10" s="5"/>
      <c r="D10" s="5"/>
      <c r="E10" s="5"/>
      <c r="F10" s="5"/>
      <c r="G10" s="5"/>
      <c r="H10" s="5"/>
      <c r="I10" s="5"/>
      <c r="J10" s="5"/>
      <c r="K10" s="5"/>
      <c r="L10" s="5"/>
      <c r="M10" s="5"/>
      <c r="N10" s="5"/>
      <c r="O10" s="5"/>
      <c r="P10" s="5"/>
      <c r="Q10" s="5"/>
    </row>
    <row r="11" spans="1:20" s="2" customFormat="1" ht="17.25" customHeight="1" thickBot="1" x14ac:dyDescent="0.45">
      <c r="A11" s="8" t="s">
        <v>125</v>
      </c>
      <c r="B11" s="5"/>
      <c r="C11" s="5"/>
      <c r="D11" s="5"/>
      <c r="E11" s="5"/>
      <c r="F11" s="5"/>
      <c r="G11" s="5"/>
      <c r="H11" s="5"/>
      <c r="I11" s="5"/>
      <c r="J11" s="5"/>
      <c r="K11" s="5"/>
      <c r="L11" s="5"/>
      <c r="M11" s="5"/>
      <c r="N11" s="5"/>
      <c r="O11" s="5"/>
      <c r="P11" s="5"/>
      <c r="Q11" s="5"/>
    </row>
    <row r="12" spans="1:20" s="2" customFormat="1" ht="18" customHeight="1" x14ac:dyDescent="0.4">
      <c r="A12" s="165" t="s">
        <v>85</v>
      </c>
      <c r="B12" s="147" t="s">
        <v>99</v>
      </c>
      <c r="C12" s="148"/>
      <c r="D12" s="151" t="s">
        <v>86</v>
      </c>
      <c r="E12" s="151"/>
      <c r="F12" s="151"/>
      <c r="G12" s="151"/>
      <c r="H12" s="151"/>
      <c r="I12" s="151"/>
      <c r="J12" s="151"/>
      <c r="K12" s="151"/>
      <c r="L12" s="151"/>
      <c r="M12" s="151"/>
      <c r="N12" s="151"/>
      <c r="O12" s="151"/>
      <c r="P12" s="174" t="s">
        <v>103</v>
      </c>
      <c r="Q12" s="175"/>
    </row>
    <row r="13" spans="1:20" s="2" customFormat="1" ht="18" customHeight="1" thickBot="1" x14ac:dyDescent="0.45">
      <c r="A13" s="166"/>
      <c r="B13" s="149"/>
      <c r="C13" s="150"/>
      <c r="D13" s="119" t="s">
        <v>168</v>
      </c>
      <c r="E13" s="120"/>
      <c r="F13" s="121" t="s">
        <v>167</v>
      </c>
      <c r="G13" s="120"/>
      <c r="H13" s="121" t="s">
        <v>88</v>
      </c>
      <c r="I13" s="120"/>
      <c r="J13" s="121" t="s">
        <v>101</v>
      </c>
      <c r="K13" s="120"/>
      <c r="L13" s="121" t="s">
        <v>166</v>
      </c>
      <c r="M13" s="120"/>
      <c r="N13" s="121" t="s">
        <v>89</v>
      </c>
      <c r="O13" s="119"/>
      <c r="P13" s="176"/>
      <c r="Q13" s="177"/>
    </row>
    <row r="14" spans="1:20" s="2" customFormat="1" ht="30" customHeight="1" x14ac:dyDescent="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45">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45">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150</v>
      </c>
    </row>
    <row r="28" spans="1:17" s="2" customFormat="1" ht="17.25" hidden="1" customHeight="1" x14ac:dyDescent="0.4">
      <c r="A28" s="5" t="s">
        <v>165</v>
      </c>
      <c r="B28" s="5"/>
      <c r="C28" s="5"/>
      <c r="D28" s="5"/>
      <c r="E28" s="5"/>
      <c r="F28" s="5"/>
      <c r="G28" s="5"/>
      <c r="H28" s="5"/>
      <c r="I28" s="5"/>
      <c r="J28" s="5"/>
      <c r="K28" s="5"/>
      <c r="L28" s="5"/>
      <c r="M28" s="5"/>
      <c r="N28" s="5"/>
      <c r="O28" s="5"/>
      <c r="P28" s="5"/>
      <c r="Q28" s="5"/>
    </row>
    <row r="29" spans="1:17" s="2" customFormat="1" ht="6" customHeight="1" x14ac:dyDescent="0.4">
      <c r="A29" s="5"/>
      <c r="B29" s="5"/>
      <c r="C29" s="5"/>
      <c r="D29" s="5"/>
      <c r="E29" s="5"/>
      <c r="F29" s="5"/>
      <c r="G29" s="5"/>
      <c r="H29" s="5"/>
      <c r="I29" s="5"/>
      <c r="J29" s="5"/>
      <c r="K29" s="5"/>
      <c r="L29" s="5"/>
      <c r="M29" s="5"/>
      <c r="N29" s="5"/>
      <c r="O29" s="5"/>
      <c r="P29" s="5"/>
      <c r="Q29" s="5"/>
    </row>
    <row r="30" spans="1:17" x14ac:dyDescent="0.4">
      <c r="A30" s="61" t="s">
        <v>126</v>
      </c>
      <c r="B30" s="50"/>
      <c r="C30" s="50"/>
      <c r="D30" s="50"/>
      <c r="E30" s="50"/>
      <c r="F30" s="61" t="s">
        <v>127</v>
      </c>
      <c r="G30" s="50"/>
      <c r="H30" s="50"/>
      <c r="I30" s="50"/>
      <c r="J30" s="50"/>
      <c r="K30" s="50"/>
      <c r="L30" s="50"/>
      <c r="M30" s="50"/>
      <c r="N30" s="50"/>
      <c r="O30" s="50"/>
      <c r="P30" s="50"/>
      <c r="Q30" s="50"/>
    </row>
    <row r="31" spans="1:17" ht="6" customHeight="1" thickBot="1" x14ac:dyDescent="0.45">
      <c r="A31" s="50"/>
      <c r="B31" s="50"/>
      <c r="C31" s="50"/>
      <c r="D31" s="50"/>
      <c r="E31" s="50"/>
      <c r="F31" s="50"/>
      <c r="G31" s="50"/>
      <c r="H31" s="50"/>
      <c r="I31" s="50"/>
      <c r="J31" s="50"/>
      <c r="K31" s="50"/>
      <c r="L31" s="50"/>
      <c r="M31" s="50"/>
      <c r="N31" s="50"/>
      <c r="O31" s="50"/>
      <c r="P31" s="50"/>
      <c r="Q31" s="50"/>
    </row>
    <row r="32" spans="1:17" x14ac:dyDescent="0.4">
      <c r="A32" s="126" t="s">
        <v>52</v>
      </c>
      <c r="B32" s="128" t="e">
        <f>#REF!</f>
        <v>#REF!</v>
      </c>
      <c r="C32" s="128"/>
      <c r="D32" s="130" t="s">
        <v>47</v>
      </c>
      <c r="E32" s="50"/>
      <c r="F32" s="58" t="s">
        <v>4</v>
      </c>
      <c r="G32" s="145" t="e">
        <f>COUNTIF(#REF!,"車")</f>
        <v>#REF!</v>
      </c>
      <c r="H32" s="128"/>
      <c r="I32" s="55" t="s">
        <v>47</v>
      </c>
      <c r="J32" s="51"/>
      <c r="K32" s="145" t="s">
        <v>7</v>
      </c>
      <c r="L32" s="130"/>
      <c r="M32" s="145" t="e">
        <f>COUNTIF(#REF!,"自転車")</f>
        <v>#REF!</v>
      </c>
      <c r="N32" s="128"/>
      <c r="O32" s="55" t="s">
        <v>47</v>
      </c>
      <c r="P32" s="50"/>
      <c r="Q32" s="50"/>
    </row>
    <row r="33" spans="1:19" x14ac:dyDescent="0.4">
      <c r="A33" s="127"/>
      <c r="B33" s="129"/>
      <c r="C33" s="129"/>
      <c r="D33" s="131"/>
      <c r="E33" s="50"/>
      <c r="F33" s="59" t="s">
        <v>164</v>
      </c>
      <c r="G33" s="146" t="e">
        <f>COUNTIF(#REF!,"バイク")</f>
        <v>#REF!</v>
      </c>
      <c r="H33" s="129"/>
      <c r="I33" s="56" t="s">
        <v>47</v>
      </c>
      <c r="J33" s="51"/>
      <c r="K33" s="146" t="s">
        <v>183</v>
      </c>
      <c r="L33" s="131"/>
      <c r="M33" s="146" t="e">
        <f>COUNTIF(#REF!,"バス")</f>
        <v>#REF!</v>
      </c>
      <c r="N33" s="129"/>
      <c r="O33" s="56" t="s">
        <v>47</v>
      </c>
      <c r="P33" s="50"/>
      <c r="Q33" s="50"/>
    </row>
    <row r="34" spans="1:19" ht="19.5" thickBot="1" x14ac:dyDescent="0.45">
      <c r="A34" s="132" t="s">
        <v>137</v>
      </c>
      <c r="B34" s="129" t="e">
        <f>#REF!</f>
        <v>#REF!</v>
      </c>
      <c r="C34" s="129"/>
      <c r="D34" s="131" t="s">
        <v>160</v>
      </c>
      <c r="E34" s="50"/>
      <c r="F34" s="60" t="s">
        <v>6</v>
      </c>
      <c r="G34" s="152" t="e">
        <f>COUNTIF(#REF!,"徒歩")</f>
        <v>#REF!</v>
      </c>
      <c r="H34" s="134"/>
      <c r="I34" s="57" t="s">
        <v>47</v>
      </c>
      <c r="J34" s="51"/>
      <c r="K34" s="146" t="s">
        <v>53</v>
      </c>
      <c r="L34" s="131"/>
      <c r="M34" s="146" t="e">
        <f>COUNTIF(#REF!,"相乗り")</f>
        <v>#REF!</v>
      </c>
      <c r="N34" s="129"/>
      <c r="O34" s="56" t="s">
        <v>47</v>
      </c>
      <c r="P34" s="50"/>
      <c r="Q34" s="50"/>
    </row>
    <row r="35" spans="1:19" ht="19.5" thickBot="1" x14ac:dyDescent="0.45">
      <c r="A35" s="133"/>
      <c r="B35" s="134"/>
      <c r="C35" s="134"/>
      <c r="D35" s="135"/>
      <c r="E35" s="50"/>
      <c r="F35" s="50"/>
      <c r="G35" s="50"/>
      <c r="H35" s="50"/>
      <c r="I35" s="50"/>
      <c r="J35" s="50"/>
      <c r="K35" s="152" t="s">
        <v>104</v>
      </c>
      <c r="L35" s="135"/>
      <c r="M35" s="152" t="e">
        <f>COUNTIF(#REF!,"その他")</f>
        <v>#REF!</v>
      </c>
      <c r="N35" s="134"/>
      <c r="O35" s="57" t="s">
        <v>47</v>
      </c>
      <c r="P35" s="50"/>
      <c r="Q35" s="50"/>
    </row>
    <row r="36" spans="1:19" ht="6" customHeight="1" x14ac:dyDescent="0.4">
      <c r="A36" s="50"/>
      <c r="B36" s="50"/>
      <c r="C36" s="50"/>
      <c r="D36" s="50"/>
      <c r="E36" s="50"/>
      <c r="F36" s="50"/>
      <c r="G36" s="50"/>
      <c r="H36" s="50"/>
      <c r="I36" s="50"/>
      <c r="J36" s="50"/>
      <c r="K36" s="51"/>
      <c r="L36" s="51"/>
      <c r="M36" s="51"/>
      <c r="N36" s="51"/>
      <c r="O36" s="51"/>
      <c r="P36" s="50"/>
      <c r="Q36" s="50"/>
    </row>
    <row r="37" spans="1:19" ht="19.5" thickBot="1" x14ac:dyDescent="0.45">
      <c r="A37" s="61" t="s">
        <v>131</v>
      </c>
      <c r="B37" s="50"/>
      <c r="C37" s="50"/>
      <c r="D37" s="50"/>
      <c r="E37" s="50"/>
      <c r="F37" s="50"/>
      <c r="G37" s="50"/>
      <c r="H37" s="50"/>
      <c r="I37" s="50"/>
      <c r="J37" s="50"/>
      <c r="K37" s="50"/>
      <c r="L37" s="50"/>
      <c r="M37" s="50"/>
      <c r="N37" s="50"/>
      <c r="O37" s="50"/>
      <c r="P37" s="50"/>
      <c r="Q37" s="50"/>
    </row>
    <row r="38" spans="1:19" ht="24.95" customHeight="1" thickBot="1" x14ac:dyDescent="0.45">
      <c r="A38" s="6" t="s">
        <v>120</v>
      </c>
      <c r="B38" s="153" t="e">
        <f>#REF!</f>
        <v>#REF!</v>
      </c>
      <c r="C38" s="154"/>
      <c r="D38" s="154"/>
      <c r="E38" s="154"/>
      <c r="F38" s="44" t="s">
        <v>143</v>
      </c>
      <c r="G38" s="50"/>
      <c r="H38" s="52"/>
      <c r="I38" s="122" t="s">
        <v>9</v>
      </c>
      <c r="J38" s="123"/>
      <c r="K38" s="124" t="e">
        <f>#REF!</f>
        <v>#REF!</v>
      </c>
      <c r="L38" s="125"/>
      <c r="M38" s="125"/>
      <c r="N38" s="125"/>
      <c r="O38" s="125"/>
      <c r="P38" s="44" t="s">
        <v>173</v>
      </c>
      <c r="Q38" s="50"/>
    </row>
    <row r="39" spans="1:19" ht="6" customHeight="1" x14ac:dyDescent="0.4">
      <c r="A39" s="50"/>
      <c r="B39" s="50"/>
      <c r="C39" s="50"/>
      <c r="D39" s="50"/>
      <c r="E39" s="50"/>
      <c r="F39" s="50"/>
      <c r="G39" s="50"/>
      <c r="H39" s="50"/>
      <c r="I39" s="50"/>
      <c r="J39" s="50"/>
      <c r="K39" s="50"/>
      <c r="L39" s="50"/>
      <c r="M39" s="50"/>
      <c r="N39" s="50"/>
      <c r="O39" s="50"/>
      <c r="P39" s="50"/>
      <c r="Q39" s="50"/>
    </row>
    <row r="40" spans="1:19" ht="19.5" thickBot="1" x14ac:dyDescent="0.45">
      <c r="A40" s="61" t="s">
        <v>132</v>
      </c>
      <c r="B40" s="50"/>
      <c r="C40" s="50"/>
      <c r="D40" s="50"/>
      <c r="E40" s="50"/>
      <c r="F40" s="50"/>
      <c r="G40" s="50"/>
      <c r="H40" s="50"/>
      <c r="I40" s="50"/>
      <c r="J40" s="50"/>
      <c r="K40" s="50"/>
      <c r="L40" s="50"/>
      <c r="M40" s="50"/>
      <c r="N40" s="50"/>
      <c r="O40" s="50"/>
      <c r="P40" s="50"/>
      <c r="Q40" s="50"/>
    </row>
    <row r="41" spans="1:19" ht="24.95" customHeight="1" thickBot="1" x14ac:dyDescent="0.45">
      <c r="A41" s="6" t="s">
        <v>120</v>
      </c>
      <c r="B41" s="153" t="e">
        <f>#REF!</f>
        <v>#REF!</v>
      </c>
      <c r="C41" s="154"/>
      <c r="D41" s="154"/>
      <c r="E41" s="154"/>
      <c r="F41" s="44" t="s">
        <v>143</v>
      </c>
      <c r="G41" s="50"/>
      <c r="H41" s="52"/>
      <c r="I41" s="122" t="s">
        <v>9</v>
      </c>
      <c r="J41" s="123"/>
      <c r="K41" s="124" t="e">
        <f>#REF!*12</f>
        <v>#REF!</v>
      </c>
      <c r="L41" s="125"/>
      <c r="M41" s="125"/>
      <c r="N41" s="125"/>
      <c r="O41" s="125"/>
      <c r="P41" s="44" t="s">
        <v>173</v>
      </c>
      <c r="Q41" s="50"/>
    </row>
    <row r="42" spans="1:19" ht="6" customHeight="1" x14ac:dyDescent="0.4">
      <c r="A42" s="50"/>
      <c r="B42" s="50"/>
      <c r="C42" s="50"/>
      <c r="D42" s="50"/>
      <c r="E42" s="50"/>
      <c r="F42" s="50"/>
      <c r="G42" s="50"/>
      <c r="H42" s="50"/>
      <c r="I42" s="50"/>
      <c r="J42" s="50"/>
      <c r="K42" s="50"/>
      <c r="L42" s="50"/>
      <c r="M42" s="50"/>
      <c r="N42" s="50"/>
      <c r="O42" s="50"/>
      <c r="P42" s="50"/>
      <c r="Q42" s="50"/>
    </row>
    <row r="43" spans="1:19" ht="19.5" thickBot="1" x14ac:dyDescent="0.45">
      <c r="A43" s="61" t="s">
        <v>133</v>
      </c>
      <c r="B43" s="50"/>
      <c r="C43" s="50"/>
      <c r="D43" s="50"/>
      <c r="E43" s="50"/>
      <c r="F43" s="50"/>
      <c r="G43" s="50"/>
      <c r="H43" s="50"/>
      <c r="I43" s="50"/>
      <c r="J43" s="50"/>
      <c r="K43" s="50"/>
      <c r="L43" s="50"/>
      <c r="M43" s="50"/>
      <c r="N43" s="50"/>
      <c r="O43" s="50"/>
      <c r="P43" s="50"/>
      <c r="Q43" s="50"/>
    </row>
    <row r="44" spans="1:19" s="2" customFormat="1" ht="24.95" customHeight="1" thickBot="1" x14ac:dyDescent="0.45">
      <c r="A44" s="6" t="s">
        <v>182</v>
      </c>
      <c r="B44" s="143" t="e">
        <f>#REF!</f>
        <v>#REF!</v>
      </c>
      <c r="C44" s="144"/>
      <c r="D44" s="144"/>
      <c r="E44" s="144"/>
      <c r="F44" s="44" t="s">
        <v>143</v>
      </c>
      <c r="G44" s="53"/>
      <c r="H44" s="54"/>
      <c r="I44" s="136" t="s">
        <v>9</v>
      </c>
      <c r="J44" s="137"/>
      <c r="K44" s="138" t="e">
        <f>#REF!</f>
        <v>#REF!</v>
      </c>
      <c r="L44" s="139"/>
      <c r="M44" s="139"/>
      <c r="N44" s="139"/>
      <c r="O44" s="139"/>
      <c r="P44" s="44" t="s">
        <v>181</v>
      </c>
      <c r="Q44" s="54"/>
    </row>
    <row r="45" spans="1:19" ht="6" customHeight="1" thickBot="1" x14ac:dyDescent="0.45">
      <c r="A45" s="50"/>
      <c r="B45" s="50"/>
      <c r="C45" s="50"/>
      <c r="D45" s="50"/>
      <c r="E45" s="50"/>
      <c r="F45" s="50"/>
      <c r="G45" s="50"/>
      <c r="H45" s="50"/>
      <c r="I45" s="50"/>
      <c r="J45" s="50"/>
      <c r="K45" s="50"/>
      <c r="L45" s="50"/>
      <c r="M45" s="50"/>
      <c r="N45" s="50"/>
      <c r="O45" s="50"/>
      <c r="P45" s="50"/>
      <c r="Q45" s="50"/>
    </row>
    <row r="46" spans="1:19" s="2" customFormat="1" ht="24.95" customHeight="1" thickBot="1" x14ac:dyDescent="0.45">
      <c r="A46" s="6" t="s">
        <v>118</v>
      </c>
      <c r="B46" s="143" t="e">
        <f>#REF!</f>
        <v>#REF!</v>
      </c>
      <c r="C46" s="144"/>
      <c r="D46" s="144"/>
      <c r="E46" s="144"/>
      <c r="F46" s="44" t="s">
        <v>180</v>
      </c>
      <c r="G46" s="53"/>
      <c r="H46" s="54"/>
      <c r="I46" s="54"/>
      <c r="J46" s="54"/>
      <c r="K46" s="54"/>
      <c r="L46" s="54"/>
      <c r="M46" s="54"/>
      <c r="N46" s="54"/>
      <c r="O46" s="54"/>
      <c r="P46" s="54"/>
      <c r="Q46" s="54"/>
    </row>
    <row r="47" spans="1:19" ht="6" customHeight="1" thickBot="1" x14ac:dyDescent="0.45">
      <c r="A47" s="62"/>
      <c r="B47" s="62"/>
      <c r="C47" s="62"/>
      <c r="D47" s="62"/>
      <c r="E47" s="62"/>
      <c r="F47" s="62"/>
      <c r="G47" s="62"/>
      <c r="H47" s="62"/>
      <c r="I47" s="62"/>
      <c r="J47" s="62"/>
      <c r="K47" s="62"/>
      <c r="L47" s="62"/>
      <c r="M47" s="62"/>
      <c r="N47" s="62"/>
      <c r="O47" s="62"/>
      <c r="P47" s="62"/>
      <c r="Q47" s="62"/>
    </row>
    <row r="48" spans="1:19" x14ac:dyDescent="0.4">
      <c r="A48" s="50"/>
      <c r="B48" s="50"/>
      <c r="C48" s="50"/>
      <c r="D48" s="50"/>
      <c r="E48" s="50"/>
      <c r="F48" s="50"/>
      <c r="G48" s="50"/>
      <c r="H48" s="50"/>
      <c r="I48" s="50"/>
      <c r="J48" s="50"/>
      <c r="K48" s="50"/>
      <c r="L48" s="50"/>
      <c r="M48" s="50"/>
      <c r="N48" s="50"/>
      <c r="O48" s="50"/>
      <c r="P48" s="50"/>
      <c r="Q48" s="50"/>
      <c r="S48" t="s">
        <v>128</v>
      </c>
    </row>
    <row r="49" spans="1:19" x14ac:dyDescent="0.4">
      <c r="A49" s="50"/>
      <c r="B49" s="50"/>
      <c r="C49" s="50"/>
      <c r="D49" s="50"/>
      <c r="E49" s="50"/>
      <c r="F49" s="50"/>
      <c r="G49" s="50"/>
      <c r="H49" s="50"/>
      <c r="I49" s="50"/>
      <c r="J49" s="50"/>
      <c r="K49" s="50"/>
      <c r="L49" s="50"/>
      <c r="M49" s="50"/>
      <c r="N49" s="50"/>
      <c r="O49" s="50"/>
      <c r="P49" s="50"/>
      <c r="Q49" s="50"/>
      <c r="S49" t="s">
        <v>129</v>
      </c>
    </row>
    <row r="50" spans="1:19" x14ac:dyDescent="0.4">
      <c r="S50" t="s">
        <v>179</v>
      </c>
    </row>
  </sheetData>
  <mergeCells count="48">
    <mergeCell ref="I38:J38"/>
    <mergeCell ref="K38:O38"/>
    <mergeCell ref="K34:L34"/>
    <mergeCell ref="K35:L35"/>
    <mergeCell ref="M32:N32"/>
    <mergeCell ref="M33:N33"/>
    <mergeCell ref="M34:N34"/>
    <mergeCell ref="M35:N35"/>
    <mergeCell ref="A32:A33"/>
    <mergeCell ref="B32:C33"/>
    <mergeCell ref="D32:D33"/>
    <mergeCell ref="A34:A35"/>
    <mergeCell ref="B34:C35"/>
    <mergeCell ref="D34:D35"/>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B46:E46"/>
    <mergeCell ref="B38:E38"/>
    <mergeCell ref="G32:H32"/>
    <mergeCell ref="G33:H33"/>
    <mergeCell ref="G34:H34"/>
    <mergeCell ref="B41:E41"/>
    <mergeCell ref="M1:Q1"/>
    <mergeCell ref="A3:Q3"/>
    <mergeCell ref="B5:Q5"/>
    <mergeCell ref="B6:Q6"/>
    <mergeCell ref="D1:H1"/>
    <mergeCell ref="A1:C2"/>
    <mergeCell ref="A12:A13"/>
    <mergeCell ref="N13:O13"/>
    <mergeCell ref="B8:H8"/>
    <mergeCell ref="I8:J8"/>
    <mergeCell ref="K8:Q8"/>
    <mergeCell ref="B9:Q9"/>
  </mergeCells>
  <phoneticPr fontId="1"/>
  <pageMargins left="0.7" right="0.7" top="0.75" bottom="0.75" header="0.3" footer="0.3"/>
  <pageSetup paperSize="9" scale="68" orientation="portrait" r:id="rId1"/>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BV53"/>
  <sheetViews>
    <sheetView tabSelected="1" view="pageBreakPreview" zoomScale="90" zoomScaleNormal="100" zoomScaleSheetLayoutView="90" workbookViewId="0">
      <selection activeCell="Q9" sqref="Q9:R9"/>
    </sheetView>
  </sheetViews>
  <sheetFormatPr defaultRowHeight="18.75" x14ac:dyDescent="0.4"/>
  <cols>
    <col min="1" max="1" width="3.25" style="75" customWidth="1"/>
    <col min="2" max="2" width="9" style="75"/>
    <col min="3" max="3" width="3.5" style="75" customWidth="1"/>
    <col min="4" max="4" width="9" style="75"/>
    <col min="5" max="5" width="4.75" style="75" customWidth="1"/>
    <col min="6" max="6" width="5.5" style="75" customWidth="1"/>
    <col min="7" max="7" width="7" style="75" customWidth="1"/>
    <col min="8" max="8" width="9" style="75"/>
    <col min="9" max="9" width="4.125" style="75" customWidth="1"/>
    <col min="10" max="10" width="5.875" style="75" customWidth="1"/>
    <col min="11" max="11" width="3.625" style="75" customWidth="1"/>
    <col min="12" max="12" width="9" style="75"/>
    <col min="13" max="13" width="3" style="75" customWidth="1"/>
    <col min="14" max="14" width="2.75" style="75" customWidth="1"/>
    <col min="15" max="15" width="9" style="75"/>
    <col min="16" max="16" width="1.5" style="75" customWidth="1"/>
    <col min="17" max="17" width="9" style="75"/>
    <col min="18" max="18" width="5.5" style="75" customWidth="1"/>
    <col min="19" max="19" width="9" style="75" customWidth="1"/>
    <col min="20" max="20" width="6" style="75" customWidth="1"/>
    <col min="21" max="21" width="9" style="75"/>
    <col min="22" max="22" width="5.5" style="75" customWidth="1"/>
    <col min="23" max="23" width="9" style="75" customWidth="1"/>
    <col min="24" max="24" width="6" style="75" customWidth="1"/>
    <col min="25" max="25" width="9" style="75"/>
    <col min="26" max="26" width="5.5" style="75" customWidth="1"/>
    <col min="27" max="27" width="9" style="75" customWidth="1"/>
    <col min="28" max="28" width="6" style="75" customWidth="1"/>
    <col min="29" max="29" width="9" style="75"/>
    <col min="30" max="30" width="5.5" style="75" customWidth="1"/>
    <col min="31" max="31" width="9" style="75" customWidth="1"/>
    <col min="32" max="32" width="6" style="75" customWidth="1"/>
    <col min="33" max="33" width="9" style="75"/>
    <col min="34" max="34" width="5.5" style="75" customWidth="1"/>
    <col min="35" max="35" width="9" style="75" customWidth="1"/>
    <col min="36" max="36" width="6" style="75" customWidth="1"/>
    <col min="37" max="37" width="9" style="75"/>
    <col min="38" max="38" width="5.5" style="75" customWidth="1"/>
    <col min="39" max="39" width="9" style="75" customWidth="1"/>
    <col min="40" max="40" width="6" style="75" customWidth="1"/>
    <col min="41" max="41" width="9" style="75"/>
    <col min="42" max="42" width="5.5" style="75" customWidth="1"/>
    <col min="43" max="43" width="9" style="75" customWidth="1"/>
    <col min="44" max="44" width="6" style="75" customWidth="1"/>
    <col min="45" max="45" width="9" style="75"/>
    <col min="46" max="46" width="5.5" style="75" customWidth="1"/>
    <col min="47" max="47" width="9" style="75" customWidth="1"/>
    <col min="48" max="48" width="6" style="75" customWidth="1"/>
    <col min="49" max="49" width="9" style="75"/>
    <col min="50" max="50" width="5.5" style="75" customWidth="1"/>
    <col min="51" max="51" width="9" style="75" customWidth="1"/>
    <col min="52" max="52" width="6" style="75" customWidth="1"/>
    <col min="53" max="53" width="9" style="75"/>
    <col min="54" max="54" width="5.5" style="75" customWidth="1"/>
    <col min="55" max="55" width="9" style="75" customWidth="1"/>
    <col min="56" max="56" width="6" style="75" customWidth="1"/>
    <col min="57" max="57" width="9" style="75"/>
    <col min="58" max="58" width="5.5" style="75" customWidth="1"/>
    <col min="59" max="59" width="9" style="75" customWidth="1"/>
    <col min="60" max="60" width="6" style="75" customWidth="1"/>
    <col min="61" max="61" width="9" style="75"/>
    <col min="62" max="62" width="5.5" style="75" customWidth="1"/>
    <col min="63" max="63" width="9" style="75" customWidth="1"/>
    <col min="64" max="64" width="6" style="75" customWidth="1"/>
    <col min="65" max="65" width="9" style="75"/>
    <col min="66" max="66" width="5.5" style="75" customWidth="1"/>
    <col min="67" max="67" width="9" style="75" customWidth="1"/>
    <col min="68" max="68" width="6" style="75" customWidth="1"/>
    <col min="69" max="69" width="9" style="75" customWidth="1"/>
    <col min="70" max="70" width="6" style="75" customWidth="1"/>
    <col min="71" max="71" width="9" style="75"/>
    <col min="72" max="72" width="4.125" style="75" customWidth="1"/>
    <col min="73" max="73" width="9" style="75" customWidth="1"/>
    <col min="74" max="74" width="3" style="75" customWidth="1"/>
  </cols>
  <sheetData>
    <row r="1" spans="1:74" ht="19.5" thickBot="1" x14ac:dyDescent="0.45">
      <c r="B1" s="183" t="s">
        <v>191</v>
      </c>
      <c r="C1" s="183"/>
      <c r="D1" s="183"/>
      <c r="E1" s="183"/>
      <c r="F1" s="223">
        <f>' 【様式１】 事業者情報'!B5</f>
        <v>0</v>
      </c>
      <c r="G1" s="223"/>
      <c r="H1" s="223"/>
      <c r="I1" s="223"/>
      <c r="J1" s="223"/>
      <c r="K1" s="223"/>
      <c r="L1" s="223"/>
      <c r="N1" s="76"/>
      <c r="O1" s="183" t="s">
        <v>192</v>
      </c>
      <c r="P1" s="183"/>
      <c r="Q1" s="183"/>
      <c r="R1" s="183"/>
      <c r="S1" s="183"/>
      <c r="T1" s="183"/>
      <c r="U1" s="237">
        <f>' 【様式１】 事業者情報'!B5</f>
        <v>0</v>
      </c>
      <c r="V1" s="237"/>
      <c r="W1" s="237"/>
      <c r="X1" s="77">
        <v>1</v>
      </c>
      <c r="Y1" s="78"/>
      <c r="Z1" s="223">
        <f>' 【様式１】 事業者情報'!B5</f>
        <v>0</v>
      </c>
      <c r="AA1" s="223"/>
      <c r="AB1" s="223"/>
      <c r="AC1" s="223"/>
      <c r="AG1" s="217" t="s">
        <v>197</v>
      </c>
      <c r="AH1" s="217"/>
      <c r="AJ1" s="77">
        <v>2</v>
      </c>
      <c r="AK1" s="79"/>
      <c r="AL1" s="237">
        <f>' 【様式１】 事業者情報'!B5</f>
        <v>0</v>
      </c>
      <c r="AM1" s="237"/>
      <c r="AN1" s="237"/>
      <c r="AO1" s="237"/>
      <c r="AV1" s="77">
        <v>3</v>
      </c>
      <c r="AW1" s="223">
        <f>' 【様式１】 事業者情報'!B5</f>
        <v>0</v>
      </c>
      <c r="AX1" s="223"/>
      <c r="AY1" s="223"/>
      <c r="AZ1" s="77"/>
      <c r="BA1" s="217" t="s">
        <v>197</v>
      </c>
      <c r="BB1" s="217"/>
      <c r="BE1" s="78"/>
      <c r="BH1" s="77">
        <v>4</v>
      </c>
      <c r="BI1" s="223">
        <f>' 【様式１】 事業者情報'!B5</f>
        <v>0</v>
      </c>
      <c r="BJ1" s="223"/>
      <c r="BK1" s="223"/>
      <c r="BL1" s="77"/>
      <c r="BM1" s="78"/>
      <c r="BV1" s="77">
        <v>5</v>
      </c>
    </row>
    <row r="2" spans="1:74" ht="19.5" thickBot="1" x14ac:dyDescent="0.45">
      <c r="B2" s="213" t="s">
        <v>198</v>
      </c>
      <c r="C2" s="213"/>
      <c r="D2" s="213"/>
      <c r="E2" s="214"/>
      <c r="F2" s="242" t="s">
        <v>70</v>
      </c>
      <c r="G2" s="243"/>
      <c r="H2" s="80"/>
      <c r="I2" s="81" t="s">
        <v>69</v>
      </c>
      <c r="O2" s="204" t="s">
        <v>54</v>
      </c>
      <c r="P2" s="204"/>
      <c r="Q2" s="185">
        <v>46100</v>
      </c>
      <c r="R2" s="186"/>
      <c r="U2" s="185">
        <v>46134</v>
      </c>
      <c r="V2" s="186"/>
      <c r="Y2" s="185">
        <v>46164</v>
      </c>
      <c r="Z2" s="186"/>
      <c r="AC2" s="185">
        <v>46195</v>
      </c>
      <c r="AD2" s="186"/>
      <c r="AG2" s="195">
        <v>46210</v>
      </c>
      <c r="AH2" s="196"/>
      <c r="AI2" s="212"/>
      <c r="AJ2" s="212"/>
      <c r="AK2" s="185">
        <v>46225</v>
      </c>
      <c r="AL2" s="186"/>
      <c r="AM2" s="212"/>
      <c r="AN2" s="212"/>
      <c r="AO2" s="185">
        <v>46255</v>
      </c>
      <c r="AP2" s="186"/>
      <c r="AS2" s="185">
        <v>46283</v>
      </c>
      <c r="AT2" s="186"/>
      <c r="AW2" s="185">
        <v>46317</v>
      </c>
      <c r="AX2" s="186"/>
      <c r="BA2" s="195">
        <v>46346</v>
      </c>
      <c r="BB2" s="196"/>
      <c r="BC2" s="212"/>
      <c r="BD2" s="212"/>
      <c r="BE2" s="185">
        <v>46378</v>
      </c>
      <c r="BF2" s="186"/>
      <c r="BI2" s="185">
        <v>46409</v>
      </c>
      <c r="BJ2" s="186"/>
      <c r="BM2" s="185">
        <v>46440</v>
      </c>
      <c r="BN2" s="186"/>
    </row>
    <row r="3" spans="1:74" ht="19.5" thickBot="1" x14ac:dyDescent="0.45">
      <c r="B3" s="205" t="s">
        <v>0</v>
      </c>
      <c r="C3" s="205"/>
      <c r="D3" s="218" t="s">
        <v>1</v>
      </c>
      <c r="E3" s="218"/>
      <c r="F3" s="219" t="s">
        <v>77</v>
      </c>
      <c r="G3" s="220"/>
      <c r="H3" s="221" t="s">
        <v>19</v>
      </c>
      <c r="I3" s="221"/>
      <c r="J3" s="205" t="s">
        <v>20</v>
      </c>
      <c r="K3" s="205"/>
      <c r="L3" s="205" t="s">
        <v>9</v>
      </c>
      <c r="M3" s="205"/>
      <c r="O3" s="222" t="s">
        <v>0</v>
      </c>
      <c r="P3" s="189"/>
      <c r="Q3" s="190" t="s">
        <v>63</v>
      </c>
      <c r="R3" s="190"/>
      <c r="S3" s="187" t="s">
        <v>77</v>
      </c>
      <c r="T3" s="188"/>
      <c r="U3" s="190" t="s">
        <v>63</v>
      </c>
      <c r="V3" s="190"/>
      <c r="W3" s="187" t="s">
        <v>77</v>
      </c>
      <c r="X3" s="188"/>
      <c r="Y3" s="190" t="s">
        <v>63</v>
      </c>
      <c r="Z3" s="190"/>
      <c r="AA3" s="187" t="s">
        <v>77</v>
      </c>
      <c r="AB3" s="188"/>
      <c r="AC3" s="190" t="s">
        <v>63</v>
      </c>
      <c r="AD3" s="190"/>
      <c r="AE3" s="187" t="s">
        <v>77</v>
      </c>
      <c r="AF3" s="188"/>
      <c r="AG3" s="190" t="s">
        <v>63</v>
      </c>
      <c r="AH3" s="190"/>
      <c r="AI3" s="187" t="s">
        <v>77</v>
      </c>
      <c r="AJ3" s="188"/>
      <c r="AK3" s="190" t="s">
        <v>63</v>
      </c>
      <c r="AL3" s="190"/>
      <c r="AM3" s="187" t="s">
        <v>77</v>
      </c>
      <c r="AN3" s="188"/>
      <c r="AO3" s="190" t="s">
        <v>63</v>
      </c>
      <c r="AP3" s="190"/>
      <c r="AQ3" s="187" t="s">
        <v>77</v>
      </c>
      <c r="AR3" s="188"/>
      <c r="AS3" s="190" t="s">
        <v>63</v>
      </c>
      <c r="AT3" s="190"/>
      <c r="AU3" s="187" t="s">
        <v>77</v>
      </c>
      <c r="AV3" s="188"/>
      <c r="AW3" s="190" t="s">
        <v>63</v>
      </c>
      <c r="AX3" s="190"/>
      <c r="AY3" s="187" t="s">
        <v>77</v>
      </c>
      <c r="AZ3" s="188"/>
      <c r="BA3" s="190" t="s">
        <v>63</v>
      </c>
      <c r="BB3" s="190"/>
      <c r="BC3" s="187" t="s">
        <v>77</v>
      </c>
      <c r="BD3" s="188"/>
      <c r="BE3" s="190" t="s">
        <v>63</v>
      </c>
      <c r="BF3" s="190"/>
      <c r="BG3" s="187" t="s">
        <v>77</v>
      </c>
      <c r="BH3" s="188"/>
      <c r="BI3" s="190" t="s">
        <v>63</v>
      </c>
      <c r="BJ3" s="190"/>
      <c r="BK3" s="187" t="s">
        <v>77</v>
      </c>
      <c r="BL3" s="188"/>
      <c r="BM3" s="190" t="s">
        <v>63</v>
      </c>
      <c r="BN3" s="190"/>
      <c r="BO3" s="187" t="s">
        <v>77</v>
      </c>
      <c r="BP3" s="188"/>
      <c r="BQ3" s="187" t="s">
        <v>56</v>
      </c>
      <c r="BR3" s="189"/>
      <c r="BS3" s="191" t="s">
        <v>57</v>
      </c>
      <c r="BT3" s="189"/>
      <c r="BU3" s="189" t="s">
        <v>9</v>
      </c>
      <c r="BV3" s="188"/>
    </row>
    <row r="4" spans="1:74" ht="19.5" thickBot="1" x14ac:dyDescent="0.45">
      <c r="A4" s="75">
        <v>1</v>
      </c>
      <c r="B4" s="209" t="s">
        <v>10</v>
      </c>
      <c r="C4" s="206"/>
      <c r="D4" s="207"/>
      <c r="E4" s="208"/>
      <c r="F4" s="82"/>
      <c r="G4" s="83" t="s">
        <v>2</v>
      </c>
      <c r="H4" s="84">
        <f>L4*2.29</f>
        <v>0</v>
      </c>
      <c r="I4" s="85" t="s">
        <v>51</v>
      </c>
      <c r="J4" s="209" t="str">
        <f>IF(D4="","",IF(OR(D4="徒歩",D4="バス",D4="自転車",D4="相乗り",D4="バイク",D4="その他"),"削減","排出"))</f>
        <v/>
      </c>
      <c r="K4" s="209"/>
      <c r="L4" s="86">
        <f>F4/13.2</f>
        <v>0</v>
      </c>
      <c r="M4" s="87" t="s">
        <v>3</v>
      </c>
      <c r="O4" s="198">
        <v>1</v>
      </c>
      <c r="P4" s="199"/>
      <c r="Q4" s="181"/>
      <c r="R4" s="182"/>
      <c r="S4" s="106"/>
      <c r="T4" s="88" t="s">
        <v>55</v>
      </c>
      <c r="U4" s="181"/>
      <c r="V4" s="182"/>
      <c r="W4" s="106"/>
      <c r="X4" s="88" t="s">
        <v>55</v>
      </c>
      <c r="Y4" s="181"/>
      <c r="Z4" s="182"/>
      <c r="AA4" s="106"/>
      <c r="AB4" s="88" t="s">
        <v>55</v>
      </c>
      <c r="AC4" s="181"/>
      <c r="AD4" s="182"/>
      <c r="AE4" s="106"/>
      <c r="AF4" s="88" t="s">
        <v>55</v>
      </c>
      <c r="AG4" s="181"/>
      <c r="AH4" s="182"/>
      <c r="AI4" s="106"/>
      <c r="AJ4" s="88" t="s">
        <v>55</v>
      </c>
      <c r="AK4" s="181"/>
      <c r="AL4" s="182"/>
      <c r="AM4" s="106"/>
      <c r="AN4" s="88" t="s">
        <v>55</v>
      </c>
      <c r="AO4" s="181"/>
      <c r="AP4" s="182"/>
      <c r="AQ4" s="106"/>
      <c r="AR4" s="88" t="s">
        <v>55</v>
      </c>
      <c r="AS4" s="181"/>
      <c r="AT4" s="182"/>
      <c r="AU4" s="106"/>
      <c r="AV4" s="88" t="s">
        <v>55</v>
      </c>
      <c r="AW4" s="181"/>
      <c r="AX4" s="182"/>
      <c r="AY4" s="106"/>
      <c r="AZ4" s="88" t="s">
        <v>55</v>
      </c>
      <c r="BA4" s="181"/>
      <c r="BB4" s="182"/>
      <c r="BC4" s="106"/>
      <c r="BD4" s="88" t="s">
        <v>55</v>
      </c>
      <c r="BE4" s="181"/>
      <c r="BF4" s="182"/>
      <c r="BG4" s="106"/>
      <c r="BH4" s="88" t="s">
        <v>55</v>
      </c>
      <c r="BI4" s="181"/>
      <c r="BJ4" s="182"/>
      <c r="BK4" s="106"/>
      <c r="BL4" s="88" t="s">
        <v>55</v>
      </c>
      <c r="BM4" s="181"/>
      <c r="BN4" s="182"/>
      <c r="BO4" s="106"/>
      <c r="BP4" s="88" t="s">
        <v>55</v>
      </c>
      <c r="BQ4" s="86">
        <f>SUM(S4,W4,AA4,AE4,AI4,AM4,AQ4,AU4,AY4,BC4,BG4,BK4,BO4)</f>
        <v>0</v>
      </c>
      <c r="BR4" s="87" t="s">
        <v>55</v>
      </c>
      <c r="BS4" s="89">
        <f>BU4*2.29</f>
        <v>0</v>
      </c>
      <c r="BT4" s="85" t="s">
        <v>49</v>
      </c>
      <c r="BU4" s="86">
        <f>BQ4/13.2</f>
        <v>0</v>
      </c>
      <c r="BV4" s="90" t="s">
        <v>3</v>
      </c>
    </row>
    <row r="5" spans="1:74" ht="19.5" thickBot="1" x14ac:dyDescent="0.45">
      <c r="A5" s="75">
        <v>2</v>
      </c>
      <c r="B5" s="209" t="s">
        <v>11</v>
      </c>
      <c r="C5" s="206"/>
      <c r="D5" s="207"/>
      <c r="E5" s="208"/>
      <c r="F5" s="82"/>
      <c r="G5" s="83" t="s">
        <v>2</v>
      </c>
      <c r="H5" s="84">
        <f t="shared" ref="H5:H33" si="0">L5*2.29</f>
        <v>0</v>
      </c>
      <c r="I5" s="85" t="s">
        <v>49</v>
      </c>
      <c r="J5" s="209" t="str">
        <f t="shared" ref="J5:J33" si="1">IF(D5="","",IF(OR(D5="徒歩",D5="バス",D5="自転車",D5="相乗り",D5="バイク",D5="その他"),"削減","排出"))</f>
        <v/>
      </c>
      <c r="K5" s="209"/>
      <c r="L5" s="86">
        <f t="shared" ref="L5:L34" si="2">F5/13.2</f>
        <v>0</v>
      </c>
      <c r="M5" s="87" t="s">
        <v>3</v>
      </c>
      <c r="O5" s="198">
        <v>2</v>
      </c>
      <c r="P5" s="199"/>
      <c r="Q5" s="181"/>
      <c r="R5" s="182"/>
      <c r="S5" s="106"/>
      <c r="T5" s="88" t="s">
        <v>55</v>
      </c>
      <c r="U5" s="181"/>
      <c r="V5" s="182"/>
      <c r="W5" s="106"/>
      <c r="X5" s="88" t="s">
        <v>55</v>
      </c>
      <c r="Y5" s="181"/>
      <c r="Z5" s="182"/>
      <c r="AA5" s="106"/>
      <c r="AB5" s="88" t="s">
        <v>55</v>
      </c>
      <c r="AC5" s="181"/>
      <c r="AD5" s="182"/>
      <c r="AE5" s="106"/>
      <c r="AF5" s="88" t="s">
        <v>55</v>
      </c>
      <c r="AG5" s="181"/>
      <c r="AH5" s="182"/>
      <c r="AI5" s="106"/>
      <c r="AJ5" s="88" t="s">
        <v>55</v>
      </c>
      <c r="AK5" s="181"/>
      <c r="AL5" s="182"/>
      <c r="AM5" s="106"/>
      <c r="AN5" s="88" t="s">
        <v>55</v>
      </c>
      <c r="AO5" s="181"/>
      <c r="AP5" s="182"/>
      <c r="AQ5" s="106"/>
      <c r="AR5" s="88" t="s">
        <v>55</v>
      </c>
      <c r="AS5" s="181"/>
      <c r="AT5" s="182"/>
      <c r="AU5" s="106"/>
      <c r="AV5" s="88" t="s">
        <v>55</v>
      </c>
      <c r="AW5" s="181"/>
      <c r="AX5" s="182"/>
      <c r="AY5" s="106"/>
      <c r="AZ5" s="88" t="s">
        <v>55</v>
      </c>
      <c r="BA5" s="181"/>
      <c r="BB5" s="182"/>
      <c r="BC5" s="106"/>
      <c r="BD5" s="88" t="s">
        <v>55</v>
      </c>
      <c r="BE5" s="181"/>
      <c r="BF5" s="182"/>
      <c r="BG5" s="106"/>
      <c r="BH5" s="88" t="s">
        <v>55</v>
      </c>
      <c r="BI5" s="181"/>
      <c r="BJ5" s="182"/>
      <c r="BK5" s="106"/>
      <c r="BL5" s="88" t="s">
        <v>55</v>
      </c>
      <c r="BM5" s="181"/>
      <c r="BN5" s="182"/>
      <c r="BO5" s="106"/>
      <c r="BP5" s="88" t="s">
        <v>55</v>
      </c>
      <c r="BQ5" s="86">
        <f t="shared" ref="BQ5:BQ33" si="3">SUM(S5,W5,AA5,AE5,AI5,AM5,AQ5,AU5,AY5,BC5,BG5,BK5,BO5)</f>
        <v>0</v>
      </c>
      <c r="BR5" s="87" t="s">
        <v>55</v>
      </c>
      <c r="BS5" s="89">
        <f t="shared" ref="BS5:BS33" si="4">BU5*2.29</f>
        <v>0</v>
      </c>
      <c r="BT5" s="85" t="s">
        <v>49</v>
      </c>
      <c r="BU5" s="86">
        <f t="shared" ref="BU5:BU34" si="5">BQ5/13.2</f>
        <v>0</v>
      </c>
      <c r="BV5" s="90" t="s">
        <v>3</v>
      </c>
    </row>
    <row r="6" spans="1:74" ht="19.5" thickBot="1" x14ac:dyDescent="0.45">
      <c r="A6" s="75">
        <v>3</v>
      </c>
      <c r="B6" s="206" t="s">
        <v>12</v>
      </c>
      <c r="C6" s="199"/>
      <c r="D6" s="207"/>
      <c r="E6" s="208"/>
      <c r="F6" s="82"/>
      <c r="G6" s="83" t="s">
        <v>2</v>
      </c>
      <c r="H6" s="84">
        <f t="shared" si="0"/>
        <v>0</v>
      </c>
      <c r="I6" s="85" t="s">
        <v>49</v>
      </c>
      <c r="J6" s="209" t="str">
        <f t="shared" si="1"/>
        <v/>
      </c>
      <c r="K6" s="209"/>
      <c r="L6" s="86">
        <f t="shared" si="2"/>
        <v>0</v>
      </c>
      <c r="M6" s="87" t="s">
        <v>3</v>
      </c>
      <c r="O6" s="198">
        <v>3</v>
      </c>
      <c r="P6" s="199"/>
      <c r="Q6" s="181"/>
      <c r="R6" s="182"/>
      <c r="S6" s="106"/>
      <c r="T6" s="88" t="s">
        <v>55</v>
      </c>
      <c r="U6" s="181"/>
      <c r="V6" s="182"/>
      <c r="W6" s="106"/>
      <c r="X6" s="88" t="s">
        <v>55</v>
      </c>
      <c r="Y6" s="181"/>
      <c r="Z6" s="182"/>
      <c r="AA6" s="106"/>
      <c r="AB6" s="88" t="s">
        <v>55</v>
      </c>
      <c r="AC6" s="181"/>
      <c r="AD6" s="182"/>
      <c r="AE6" s="106"/>
      <c r="AF6" s="88" t="s">
        <v>55</v>
      </c>
      <c r="AG6" s="181"/>
      <c r="AH6" s="182"/>
      <c r="AI6" s="106"/>
      <c r="AJ6" s="88" t="s">
        <v>55</v>
      </c>
      <c r="AK6" s="181"/>
      <c r="AL6" s="182"/>
      <c r="AM6" s="106"/>
      <c r="AN6" s="88" t="s">
        <v>55</v>
      </c>
      <c r="AO6" s="181"/>
      <c r="AP6" s="182"/>
      <c r="AQ6" s="106"/>
      <c r="AR6" s="88" t="s">
        <v>55</v>
      </c>
      <c r="AS6" s="181"/>
      <c r="AT6" s="182"/>
      <c r="AU6" s="106"/>
      <c r="AV6" s="88" t="s">
        <v>55</v>
      </c>
      <c r="AW6" s="181"/>
      <c r="AX6" s="182"/>
      <c r="AY6" s="106"/>
      <c r="AZ6" s="88" t="s">
        <v>55</v>
      </c>
      <c r="BA6" s="181"/>
      <c r="BB6" s="182"/>
      <c r="BC6" s="106"/>
      <c r="BD6" s="88" t="s">
        <v>55</v>
      </c>
      <c r="BE6" s="181"/>
      <c r="BF6" s="182"/>
      <c r="BG6" s="106"/>
      <c r="BH6" s="88" t="s">
        <v>55</v>
      </c>
      <c r="BI6" s="181"/>
      <c r="BJ6" s="182"/>
      <c r="BK6" s="106"/>
      <c r="BL6" s="88" t="s">
        <v>55</v>
      </c>
      <c r="BM6" s="181"/>
      <c r="BN6" s="182"/>
      <c r="BO6" s="106"/>
      <c r="BP6" s="88" t="s">
        <v>55</v>
      </c>
      <c r="BQ6" s="86">
        <f t="shared" si="3"/>
        <v>0</v>
      </c>
      <c r="BR6" s="87" t="s">
        <v>55</v>
      </c>
      <c r="BS6" s="89">
        <f t="shared" si="4"/>
        <v>0</v>
      </c>
      <c r="BT6" s="85" t="s">
        <v>49</v>
      </c>
      <c r="BU6" s="86">
        <f t="shared" si="5"/>
        <v>0</v>
      </c>
      <c r="BV6" s="90" t="s">
        <v>3</v>
      </c>
    </row>
    <row r="7" spans="1:74" ht="19.5" thickBot="1" x14ac:dyDescent="0.45">
      <c r="A7" s="75">
        <v>4</v>
      </c>
      <c r="B7" s="206" t="s">
        <v>13</v>
      </c>
      <c r="C7" s="199"/>
      <c r="D7" s="207"/>
      <c r="E7" s="208"/>
      <c r="F7" s="82"/>
      <c r="G7" s="83" t="s">
        <v>2</v>
      </c>
      <c r="H7" s="84">
        <f t="shared" si="0"/>
        <v>0</v>
      </c>
      <c r="I7" s="85" t="s">
        <v>49</v>
      </c>
      <c r="J7" s="209" t="str">
        <f t="shared" si="1"/>
        <v/>
      </c>
      <c r="K7" s="209"/>
      <c r="L7" s="86">
        <f t="shared" si="2"/>
        <v>0</v>
      </c>
      <c r="M7" s="87" t="s">
        <v>3</v>
      </c>
      <c r="O7" s="198">
        <v>4</v>
      </c>
      <c r="P7" s="199"/>
      <c r="Q7" s="181"/>
      <c r="R7" s="182"/>
      <c r="S7" s="106"/>
      <c r="T7" s="88" t="s">
        <v>55</v>
      </c>
      <c r="U7" s="181"/>
      <c r="V7" s="182"/>
      <c r="W7" s="106"/>
      <c r="X7" s="88" t="s">
        <v>55</v>
      </c>
      <c r="Y7" s="181"/>
      <c r="Z7" s="182"/>
      <c r="AA7" s="106"/>
      <c r="AB7" s="88" t="s">
        <v>55</v>
      </c>
      <c r="AC7" s="181"/>
      <c r="AD7" s="182"/>
      <c r="AE7" s="106"/>
      <c r="AF7" s="88" t="s">
        <v>55</v>
      </c>
      <c r="AG7" s="181"/>
      <c r="AH7" s="182"/>
      <c r="AI7" s="106"/>
      <c r="AJ7" s="88" t="s">
        <v>55</v>
      </c>
      <c r="AK7" s="181"/>
      <c r="AL7" s="182"/>
      <c r="AM7" s="106"/>
      <c r="AN7" s="88" t="s">
        <v>55</v>
      </c>
      <c r="AO7" s="181"/>
      <c r="AP7" s="182"/>
      <c r="AQ7" s="106"/>
      <c r="AR7" s="88" t="s">
        <v>55</v>
      </c>
      <c r="AS7" s="181"/>
      <c r="AT7" s="182"/>
      <c r="AU7" s="106"/>
      <c r="AV7" s="88" t="s">
        <v>55</v>
      </c>
      <c r="AW7" s="181"/>
      <c r="AX7" s="182"/>
      <c r="AY7" s="106"/>
      <c r="AZ7" s="88" t="s">
        <v>55</v>
      </c>
      <c r="BA7" s="181"/>
      <c r="BB7" s="182"/>
      <c r="BC7" s="106"/>
      <c r="BD7" s="88" t="s">
        <v>55</v>
      </c>
      <c r="BE7" s="181"/>
      <c r="BF7" s="182"/>
      <c r="BG7" s="106"/>
      <c r="BH7" s="88" t="s">
        <v>55</v>
      </c>
      <c r="BI7" s="181"/>
      <c r="BJ7" s="182"/>
      <c r="BK7" s="106"/>
      <c r="BL7" s="88" t="s">
        <v>55</v>
      </c>
      <c r="BM7" s="181"/>
      <c r="BN7" s="182"/>
      <c r="BO7" s="106"/>
      <c r="BP7" s="88" t="s">
        <v>55</v>
      </c>
      <c r="BQ7" s="86">
        <f t="shared" si="3"/>
        <v>0</v>
      </c>
      <c r="BR7" s="87" t="s">
        <v>55</v>
      </c>
      <c r="BS7" s="89">
        <f t="shared" si="4"/>
        <v>0</v>
      </c>
      <c r="BT7" s="85" t="s">
        <v>49</v>
      </c>
      <c r="BU7" s="86">
        <f t="shared" si="5"/>
        <v>0</v>
      </c>
      <c r="BV7" s="90" t="s">
        <v>3</v>
      </c>
    </row>
    <row r="8" spans="1:74" ht="19.5" thickBot="1" x14ac:dyDescent="0.45">
      <c r="A8" s="75">
        <v>5</v>
      </c>
      <c r="B8" s="206" t="s">
        <v>14</v>
      </c>
      <c r="C8" s="199"/>
      <c r="D8" s="207"/>
      <c r="E8" s="208"/>
      <c r="F8" s="82"/>
      <c r="G8" s="83" t="s">
        <v>2</v>
      </c>
      <c r="H8" s="84">
        <f t="shared" si="0"/>
        <v>0</v>
      </c>
      <c r="I8" s="85" t="s">
        <v>49</v>
      </c>
      <c r="J8" s="209" t="str">
        <f t="shared" si="1"/>
        <v/>
      </c>
      <c r="K8" s="209"/>
      <c r="L8" s="86">
        <f t="shared" si="2"/>
        <v>0</v>
      </c>
      <c r="M8" s="87" t="s">
        <v>3</v>
      </c>
      <c r="O8" s="198">
        <v>5</v>
      </c>
      <c r="P8" s="199"/>
      <c r="Q8" s="181"/>
      <c r="R8" s="182"/>
      <c r="S8" s="106"/>
      <c r="T8" s="88" t="s">
        <v>55</v>
      </c>
      <c r="U8" s="181"/>
      <c r="V8" s="182"/>
      <c r="W8" s="106"/>
      <c r="X8" s="88" t="s">
        <v>55</v>
      </c>
      <c r="Y8" s="181"/>
      <c r="Z8" s="182"/>
      <c r="AA8" s="106"/>
      <c r="AB8" s="88" t="s">
        <v>55</v>
      </c>
      <c r="AC8" s="181"/>
      <c r="AD8" s="182"/>
      <c r="AE8" s="106"/>
      <c r="AF8" s="88" t="s">
        <v>55</v>
      </c>
      <c r="AG8" s="181"/>
      <c r="AH8" s="182"/>
      <c r="AI8" s="106"/>
      <c r="AJ8" s="88" t="s">
        <v>55</v>
      </c>
      <c r="AK8" s="181"/>
      <c r="AL8" s="182"/>
      <c r="AM8" s="106"/>
      <c r="AN8" s="88" t="s">
        <v>55</v>
      </c>
      <c r="AO8" s="181"/>
      <c r="AP8" s="182"/>
      <c r="AQ8" s="106"/>
      <c r="AR8" s="88" t="s">
        <v>55</v>
      </c>
      <c r="AS8" s="181"/>
      <c r="AT8" s="182"/>
      <c r="AU8" s="106"/>
      <c r="AV8" s="88" t="s">
        <v>55</v>
      </c>
      <c r="AW8" s="181"/>
      <c r="AX8" s="182"/>
      <c r="AY8" s="106"/>
      <c r="AZ8" s="88" t="s">
        <v>55</v>
      </c>
      <c r="BA8" s="181"/>
      <c r="BB8" s="182"/>
      <c r="BC8" s="106"/>
      <c r="BD8" s="88" t="s">
        <v>55</v>
      </c>
      <c r="BE8" s="181"/>
      <c r="BF8" s="182"/>
      <c r="BG8" s="106"/>
      <c r="BH8" s="88" t="s">
        <v>55</v>
      </c>
      <c r="BI8" s="181"/>
      <c r="BJ8" s="182"/>
      <c r="BK8" s="106"/>
      <c r="BL8" s="88" t="s">
        <v>55</v>
      </c>
      <c r="BM8" s="181"/>
      <c r="BN8" s="182"/>
      <c r="BO8" s="106"/>
      <c r="BP8" s="88" t="s">
        <v>55</v>
      </c>
      <c r="BQ8" s="86">
        <f t="shared" si="3"/>
        <v>0</v>
      </c>
      <c r="BR8" s="87" t="s">
        <v>55</v>
      </c>
      <c r="BS8" s="89">
        <f t="shared" si="4"/>
        <v>0</v>
      </c>
      <c r="BT8" s="85" t="s">
        <v>49</v>
      </c>
      <c r="BU8" s="86">
        <f t="shared" si="5"/>
        <v>0</v>
      </c>
      <c r="BV8" s="90" t="s">
        <v>3</v>
      </c>
    </row>
    <row r="9" spans="1:74" ht="19.5" thickBot="1" x14ac:dyDescent="0.45">
      <c r="A9" s="75">
        <v>6</v>
      </c>
      <c r="B9" s="206" t="s">
        <v>15</v>
      </c>
      <c r="C9" s="199"/>
      <c r="D9" s="207"/>
      <c r="E9" s="208"/>
      <c r="F9" s="82"/>
      <c r="G9" s="83" t="s">
        <v>2</v>
      </c>
      <c r="H9" s="84">
        <f t="shared" si="0"/>
        <v>0</v>
      </c>
      <c r="I9" s="85" t="s">
        <v>49</v>
      </c>
      <c r="J9" s="209" t="str">
        <f t="shared" si="1"/>
        <v/>
      </c>
      <c r="K9" s="209"/>
      <c r="L9" s="86">
        <f t="shared" si="2"/>
        <v>0</v>
      </c>
      <c r="M9" s="87" t="s">
        <v>3</v>
      </c>
      <c r="O9" s="198">
        <v>6</v>
      </c>
      <c r="P9" s="199"/>
      <c r="Q9" s="181"/>
      <c r="R9" s="182"/>
      <c r="S9" s="106"/>
      <c r="T9" s="88" t="s">
        <v>55</v>
      </c>
      <c r="U9" s="181"/>
      <c r="V9" s="182"/>
      <c r="W9" s="106"/>
      <c r="X9" s="88" t="s">
        <v>55</v>
      </c>
      <c r="Y9" s="181"/>
      <c r="Z9" s="182"/>
      <c r="AA9" s="106"/>
      <c r="AB9" s="88" t="s">
        <v>55</v>
      </c>
      <c r="AC9" s="181"/>
      <c r="AD9" s="182"/>
      <c r="AE9" s="106"/>
      <c r="AF9" s="88" t="s">
        <v>55</v>
      </c>
      <c r="AG9" s="181"/>
      <c r="AH9" s="182"/>
      <c r="AI9" s="106"/>
      <c r="AJ9" s="88" t="s">
        <v>55</v>
      </c>
      <c r="AK9" s="181"/>
      <c r="AL9" s="182"/>
      <c r="AM9" s="106"/>
      <c r="AN9" s="88" t="s">
        <v>55</v>
      </c>
      <c r="AO9" s="181"/>
      <c r="AP9" s="182"/>
      <c r="AQ9" s="106"/>
      <c r="AR9" s="88" t="s">
        <v>55</v>
      </c>
      <c r="AS9" s="181"/>
      <c r="AT9" s="182"/>
      <c r="AU9" s="106"/>
      <c r="AV9" s="88" t="s">
        <v>55</v>
      </c>
      <c r="AW9" s="181"/>
      <c r="AX9" s="182"/>
      <c r="AY9" s="106"/>
      <c r="AZ9" s="88" t="s">
        <v>55</v>
      </c>
      <c r="BA9" s="181"/>
      <c r="BB9" s="182"/>
      <c r="BC9" s="106"/>
      <c r="BD9" s="88" t="s">
        <v>55</v>
      </c>
      <c r="BE9" s="181"/>
      <c r="BF9" s="182"/>
      <c r="BG9" s="106"/>
      <c r="BH9" s="88" t="s">
        <v>55</v>
      </c>
      <c r="BI9" s="181"/>
      <c r="BJ9" s="182"/>
      <c r="BK9" s="106"/>
      <c r="BL9" s="88" t="s">
        <v>55</v>
      </c>
      <c r="BM9" s="181"/>
      <c r="BN9" s="182"/>
      <c r="BO9" s="106"/>
      <c r="BP9" s="88" t="s">
        <v>55</v>
      </c>
      <c r="BQ9" s="86">
        <f t="shared" si="3"/>
        <v>0</v>
      </c>
      <c r="BR9" s="87" t="s">
        <v>55</v>
      </c>
      <c r="BS9" s="89">
        <f t="shared" si="4"/>
        <v>0</v>
      </c>
      <c r="BT9" s="85" t="s">
        <v>49</v>
      </c>
      <c r="BU9" s="86">
        <f t="shared" si="5"/>
        <v>0</v>
      </c>
      <c r="BV9" s="90" t="s">
        <v>3</v>
      </c>
    </row>
    <row r="10" spans="1:74" ht="19.5" thickBot="1" x14ac:dyDescent="0.45">
      <c r="A10" s="75">
        <v>7</v>
      </c>
      <c r="B10" s="206" t="s">
        <v>16</v>
      </c>
      <c r="C10" s="199"/>
      <c r="D10" s="207"/>
      <c r="E10" s="208"/>
      <c r="F10" s="82"/>
      <c r="G10" s="83" t="s">
        <v>2</v>
      </c>
      <c r="H10" s="84">
        <f t="shared" si="0"/>
        <v>0</v>
      </c>
      <c r="I10" s="85" t="s">
        <v>49</v>
      </c>
      <c r="J10" s="209" t="str">
        <f t="shared" si="1"/>
        <v/>
      </c>
      <c r="K10" s="209"/>
      <c r="L10" s="86">
        <f t="shared" si="2"/>
        <v>0</v>
      </c>
      <c r="M10" s="87" t="s">
        <v>3</v>
      </c>
      <c r="O10" s="198">
        <v>7</v>
      </c>
      <c r="P10" s="199"/>
      <c r="Q10" s="181"/>
      <c r="R10" s="182"/>
      <c r="S10" s="106"/>
      <c r="T10" s="88" t="s">
        <v>55</v>
      </c>
      <c r="U10" s="181"/>
      <c r="V10" s="182"/>
      <c r="W10" s="106"/>
      <c r="X10" s="88" t="s">
        <v>55</v>
      </c>
      <c r="Y10" s="181"/>
      <c r="Z10" s="182"/>
      <c r="AA10" s="106"/>
      <c r="AB10" s="88" t="s">
        <v>55</v>
      </c>
      <c r="AC10" s="181"/>
      <c r="AD10" s="182"/>
      <c r="AE10" s="106"/>
      <c r="AF10" s="88" t="s">
        <v>55</v>
      </c>
      <c r="AG10" s="181"/>
      <c r="AH10" s="182"/>
      <c r="AI10" s="106"/>
      <c r="AJ10" s="88" t="s">
        <v>55</v>
      </c>
      <c r="AK10" s="181"/>
      <c r="AL10" s="182"/>
      <c r="AM10" s="106"/>
      <c r="AN10" s="88" t="s">
        <v>55</v>
      </c>
      <c r="AO10" s="181"/>
      <c r="AP10" s="182"/>
      <c r="AQ10" s="106"/>
      <c r="AR10" s="88" t="s">
        <v>55</v>
      </c>
      <c r="AS10" s="181"/>
      <c r="AT10" s="182"/>
      <c r="AU10" s="106"/>
      <c r="AV10" s="88" t="s">
        <v>55</v>
      </c>
      <c r="AW10" s="181"/>
      <c r="AX10" s="182"/>
      <c r="AY10" s="106"/>
      <c r="AZ10" s="88" t="s">
        <v>55</v>
      </c>
      <c r="BA10" s="181"/>
      <c r="BB10" s="182"/>
      <c r="BC10" s="106"/>
      <c r="BD10" s="88" t="s">
        <v>55</v>
      </c>
      <c r="BE10" s="181"/>
      <c r="BF10" s="182"/>
      <c r="BG10" s="106"/>
      <c r="BH10" s="88" t="s">
        <v>55</v>
      </c>
      <c r="BI10" s="181"/>
      <c r="BJ10" s="182"/>
      <c r="BK10" s="106"/>
      <c r="BL10" s="88" t="s">
        <v>55</v>
      </c>
      <c r="BM10" s="181"/>
      <c r="BN10" s="182"/>
      <c r="BO10" s="106"/>
      <c r="BP10" s="88" t="s">
        <v>55</v>
      </c>
      <c r="BQ10" s="86">
        <f t="shared" si="3"/>
        <v>0</v>
      </c>
      <c r="BR10" s="87" t="s">
        <v>55</v>
      </c>
      <c r="BS10" s="89">
        <f t="shared" si="4"/>
        <v>0</v>
      </c>
      <c r="BT10" s="85" t="s">
        <v>49</v>
      </c>
      <c r="BU10" s="86">
        <f t="shared" si="5"/>
        <v>0</v>
      </c>
      <c r="BV10" s="90" t="s">
        <v>3</v>
      </c>
    </row>
    <row r="11" spans="1:74" ht="19.5" thickBot="1" x14ac:dyDescent="0.45">
      <c r="A11" s="75">
        <v>8</v>
      </c>
      <c r="B11" s="206" t="s">
        <v>21</v>
      </c>
      <c r="C11" s="199"/>
      <c r="D11" s="207"/>
      <c r="E11" s="208"/>
      <c r="F11" s="82"/>
      <c r="G11" s="83" t="s">
        <v>2</v>
      </c>
      <c r="H11" s="84">
        <f t="shared" si="0"/>
        <v>0</v>
      </c>
      <c r="I11" s="85" t="s">
        <v>49</v>
      </c>
      <c r="J11" s="209" t="str">
        <f t="shared" si="1"/>
        <v/>
      </c>
      <c r="K11" s="209"/>
      <c r="L11" s="86">
        <f t="shared" si="2"/>
        <v>0</v>
      </c>
      <c r="M11" s="87" t="s">
        <v>18</v>
      </c>
      <c r="O11" s="198">
        <v>8</v>
      </c>
      <c r="P11" s="199"/>
      <c r="Q11" s="181"/>
      <c r="R11" s="182"/>
      <c r="S11" s="106"/>
      <c r="T11" s="88" t="s">
        <v>55</v>
      </c>
      <c r="U11" s="181"/>
      <c r="V11" s="182"/>
      <c r="W11" s="106"/>
      <c r="X11" s="88" t="s">
        <v>55</v>
      </c>
      <c r="Y11" s="181"/>
      <c r="Z11" s="182"/>
      <c r="AA11" s="106"/>
      <c r="AB11" s="88" t="s">
        <v>55</v>
      </c>
      <c r="AC11" s="181"/>
      <c r="AD11" s="182"/>
      <c r="AE11" s="106"/>
      <c r="AF11" s="88" t="s">
        <v>55</v>
      </c>
      <c r="AG11" s="181"/>
      <c r="AH11" s="182"/>
      <c r="AI11" s="106"/>
      <c r="AJ11" s="88" t="s">
        <v>55</v>
      </c>
      <c r="AK11" s="181"/>
      <c r="AL11" s="182"/>
      <c r="AM11" s="106"/>
      <c r="AN11" s="88" t="s">
        <v>55</v>
      </c>
      <c r="AO11" s="181"/>
      <c r="AP11" s="182"/>
      <c r="AQ11" s="106"/>
      <c r="AR11" s="88" t="s">
        <v>55</v>
      </c>
      <c r="AS11" s="181"/>
      <c r="AT11" s="182"/>
      <c r="AU11" s="106"/>
      <c r="AV11" s="88" t="s">
        <v>55</v>
      </c>
      <c r="AW11" s="181"/>
      <c r="AX11" s="182"/>
      <c r="AY11" s="106"/>
      <c r="AZ11" s="88" t="s">
        <v>55</v>
      </c>
      <c r="BA11" s="181"/>
      <c r="BB11" s="182"/>
      <c r="BC11" s="106"/>
      <c r="BD11" s="88" t="s">
        <v>55</v>
      </c>
      <c r="BE11" s="181"/>
      <c r="BF11" s="182"/>
      <c r="BG11" s="106"/>
      <c r="BH11" s="88" t="s">
        <v>55</v>
      </c>
      <c r="BI11" s="181"/>
      <c r="BJ11" s="182"/>
      <c r="BK11" s="106"/>
      <c r="BL11" s="88" t="s">
        <v>55</v>
      </c>
      <c r="BM11" s="181"/>
      <c r="BN11" s="182"/>
      <c r="BO11" s="106"/>
      <c r="BP11" s="88" t="s">
        <v>55</v>
      </c>
      <c r="BQ11" s="86">
        <f t="shared" si="3"/>
        <v>0</v>
      </c>
      <c r="BR11" s="87" t="s">
        <v>55</v>
      </c>
      <c r="BS11" s="89">
        <f t="shared" si="4"/>
        <v>0</v>
      </c>
      <c r="BT11" s="85" t="s">
        <v>49</v>
      </c>
      <c r="BU11" s="86">
        <f t="shared" si="5"/>
        <v>0</v>
      </c>
      <c r="BV11" s="90" t="s">
        <v>3</v>
      </c>
    </row>
    <row r="12" spans="1:74" ht="19.5" thickBot="1" x14ac:dyDescent="0.45">
      <c r="A12" s="75">
        <v>9</v>
      </c>
      <c r="B12" s="206" t="s">
        <v>22</v>
      </c>
      <c r="C12" s="199"/>
      <c r="D12" s="207"/>
      <c r="E12" s="208"/>
      <c r="F12" s="82"/>
      <c r="G12" s="83" t="s">
        <v>2</v>
      </c>
      <c r="H12" s="84">
        <f t="shared" si="0"/>
        <v>0</v>
      </c>
      <c r="I12" s="85" t="s">
        <v>49</v>
      </c>
      <c r="J12" s="209" t="str">
        <f t="shared" si="1"/>
        <v/>
      </c>
      <c r="K12" s="209"/>
      <c r="L12" s="86">
        <f t="shared" si="2"/>
        <v>0</v>
      </c>
      <c r="M12" s="87" t="s">
        <v>18</v>
      </c>
      <c r="O12" s="198">
        <v>9</v>
      </c>
      <c r="P12" s="199"/>
      <c r="Q12" s="181"/>
      <c r="R12" s="182"/>
      <c r="S12" s="106"/>
      <c r="T12" s="88" t="s">
        <v>55</v>
      </c>
      <c r="U12" s="181"/>
      <c r="V12" s="182"/>
      <c r="W12" s="106"/>
      <c r="X12" s="88" t="s">
        <v>55</v>
      </c>
      <c r="Y12" s="181"/>
      <c r="Z12" s="182"/>
      <c r="AA12" s="106"/>
      <c r="AB12" s="88" t="s">
        <v>55</v>
      </c>
      <c r="AC12" s="181"/>
      <c r="AD12" s="182"/>
      <c r="AE12" s="106"/>
      <c r="AF12" s="88" t="s">
        <v>55</v>
      </c>
      <c r="AG12" s="181"/>
      <c r="AH12" s="182"/>
      <c r="AI12" s="106"/>
      <c r="AJ12" s="88" t="s">
        <v>55</v>
      </c>
      <c r="AK12" s="181"/>
      <c r="AL12" s="182"/>
      <c r="AM12" s="106"/>
      <c r="AN12" s="88" t="s">
        <v>55</v>
      </c>
      <c r="AO12" s="181"/>
      <c r="AP12" s="182"/>
      <c r="AQ12" s="106"/>
      <c r="AR12" s="88" t="s">
        <v>55</v>
      </c>
      <c r="AS12" s="181"/>
      <c r="AT12" s="182"/>
      <c r="AU12" s="106"/>
      <c r="AV12" s="88" t="s">
        <v>55</v>
      </c>
      <c r="AW12" s="181"/>
      <c r="AX12" s="182"/>
      <c r="AY12" s="106"/>
      <c r="AZ12" s="88" t="s">
        <v>55</v>
      </c>
      <c r="BA12" s="181"/>
      <c r="BB12" s="182"/>
      <c r="BC12" s="106"/>
      <c r="BD12" s="88" t="s">
        <v>55</v>
      </c>
      <c r="BE12" s="181"/>
      <c r="BF12" s="182"/>
      <c r="BG12" s="106"/>
      <c r="BH12" s="88" t="s">
        <v>55</v>
      </c>
      <c r="BI12" s="181"/>
      <c r="BJ12" s="182"/>
      <c r="BK12" s="106"/>
      <c r="BL12" s="88" t="s">
        <v>55</v>
      </c>
      <c r="BM12" s="181"/>
      <c r="BN12" s="182"/>
      <c r="BO12" s="106"/>
      <c r="BP12" s="88" t="s">
        <v>55</v>
      </c>
      <c r="BQ12" s="86">
        <f t="shared" si="3"/>
        <v>0</v>
      </c>
      <c r="BR12" s="87" t="s">
        <v>55</v>
      </c>
      <c r="BS12" s="89">
        <f t="shared" si="4"/>
        <v>0</v>
      </c>
      <c r="BT12" s="85" t="s">
        <v>49</v>
      </c>
      <c r="BU12" s="86">
        <f t="shared" si="5"/>
        <v>0</v>
      </c>
      <c r="BV12" s="90" t="s">
        <v>3</v>
      </c>
    </row>
    <row r="13" spans="1:74" ht="19.5" thickBot="1" x14ac:dyDescent="0.45">
      <c r="A13" s="75">
        <v>10</v>
      </c>
      <c r="B13" s="206" t="s">
        <v>23</v>
      </c>
      <c r="C13" s="199"/>
      <c r="D13" s="207"/>
      <c r="E13" s="208"/>
      <c r="F13" s="82"/>
      <c r="G13" s="83" t="s">
        <v>2</v>
      </c>
      <c r="H13" s="84">
        <f t="shared" si="0"/>
        <v>0</v>
      </c>
      <c r="I13" s="85" t="s">
        <v>49</v>
      </c>
      <c r="J13" s="209" t="str">
        <f t="shared" si="1"/>
        <v/>
      </c>
      <c r="K13" s="209"/>
      <c r="L13" s="86">
        <f t="shared" si="2"/>
        <v>0</v>
      </c>
      <c r="M13" s="87" t="s">
        <v>18</v>
      </c>
      <c r="O13" s="198">
        <v>10</v>
      </c>
      <c r="P13" s="199"/>
      <c r="Q13" s="181"/>
      <c r="R13" s="182"/>
      <c r="S13" s="106"/>
      <c r="T13" s="88" t="s">
        <v>55</v>
      </c>
      <c r="U13" s="181"/>
      <c r="V13" s="182"/>
      <c r="W13" s="106"/>
      <c r="X13" s="88" t="s">
        <v>55</v>
      </c>
      <c r="Y13" s="181"/>
      <c r="Z13" s="182"/>
      <c r="AA13" s="106"/>
      <c r="AB13" s="88" t="s">
        <v>55</v>
      </c>
      <c r="AC13" s="181"/>
      <c r="AD13" s="182"/>
      <c r="AE13" s="106"/>
      <c r="AF13" s="88" t="s">
        <v>55</v>
      </c>
      <c r="AG13" s="181"/>
      <c r="AH13" s="182"/>
      <c r="AI13" s="106"/>
      <c r="AJ13" s="88" t="s">
        <v>55</v>
      </c>
      <c r="AK13" s="181"/>
      <c r="AL13" s="182"/>
      <c r="AM13" s="106"/>
      <c r="AN13" s="88" t="s">
        <v>55</v>
      </c>
      <c r="AO13" s="181"/>
      <c r="AP13" s="182"/>
      <c r="AQ13" s="106"/>
      <c r="AR13" s="88" t="s">
        <v>55</v>
      </c>
      <c r="AS13" s="181"/>
      <c r="AT13" s="182"/>
      <c r="AU13" s="106"/>
      <c r="AV13" s="88" t="s">
        <v>55</v>
      </c>
      <c r="AW13" s="181"/>
      <c r="AX13" s="182"/>
      <c r="AY13" s="106"/>
      <c r="AZ13" s="88" t="s">
        <v>55</v>
      </c>
      <c r="BA13" s="181"/>
      <c r="BB13" s="182"/>
      <c r="BC13" s="106"/>
      <c r="BD13" s="88" t="s">
        <v>55</v>
      </c>
      <c r="BE13" s="181"/>
      <c r="BF13" s="182"/>
      <c r="BG13" s="106"/>
      <c r="BH13" s="88" t="s">
        <v>55</v>
      </c>
      <c r="BI13" s="181"/>
      <c r="BJ13" s="182"/>
      <c r="BK13" s="106"/>
      <c r="BL13" s="88" t="s">
        <v>55</v>
      </c>
      <c r="BM13" s="181"/>
      <c r="BN13" s="182"/>
      <c r="BO13" s="106"/>
      <c r="BP13" s="88" t="s">
        <v>55</v>
      </c>
      <c r="BQ13" s="86">
        <f t="shared" si="3"/>
        <v>0</v>
      </c>
      <c r="BR13" s="87" t="s">
        <v>55</v>
      </c>
      <c r="BS13" s="89">
        <f t="shared" si="4"/>
        <v>0</v>
      </c>
      <c r="BT13" s="85" t="s">
        <v>49</v>
      </c>
      <c r="BU13" s="86">
        <f t="shared" si="5"/>
        <v>0</v>
      </c>
      <c r="BV13" s="90" t="s">
        <v>3</v>
      </c>
    </row>
    <row r="14" spans="1:74" ht="19.5" thickBot="1" x14ac:dyDescent="0.45">
      <c r="A14" s="75">
        <v>11</v>
      </c>
      <c r="B14" s="206" t="s">
        <v>24</v>
      </c>
      <c r="C14" s="199"/>
      <c r="D14" s="207"/>
      <c r="E14" s="208"/>
      <c r="F14" s="82"/>
      <c r="G14" s="83" t="s">
        <v>2</v>
      </c>
      <c r="H14" s="84">
        <f t="shared" si="0"/>
        <v>0</v>
      </c>
      <c r="I14" s="85" t="s">
        <v>49</v>
      </c>
      <c r="J14" s="209" t="str">
        <f t="shared" si="1"/>
        <v/>
      </c>
      <c r="K14" s="209"/>
      <c r="L14" s="86">
        <f t="shared" si="2"/>
        <v>0</v>
      </c>
      <c r="M14" s="87" t="s">
        <v>18</v>
      </c>
      <c r="O14" s="198">
        <v>11</v>
      </c>
      <c r="P14" s="199"/>
      <c r="Q14" s="181"/>
      <c r="R14" s="182"/>
      <c r="S14" s="106"/>
      <c r="T14" s="88" t="s">
        <v>55</v>
      </c>
      <c r="U14" s="181"/>
      <c r="V14" s="182"/>
      <c r="W14" s="106"/>
      <c r="X14" s="88" t="s">
        <v>55</v>
      </c>
      <c r="Y14" s="181"/>
      <c r="Z14" s="182"/>
      <c r="AA14" s="106"/>
      <c r="AB14" s="88" t="s">
        <v>55</v>
      </c>
      <c r="AC14" s="181"/>
      <c r="AD14" s="182"/>
      <c r="AE14" s="106"/>
      <c r="AF14" s="88" t="s">
        <v>55</v>
      </c>
      <c r="AG14" s="181"/>
      <c r="AH14" s="182"/>
      <c r="AI14" s="106"/>
      <c r="AJ14" s="88" t="s">
        <v>55</v>
      </c>
      <c r="AK14" s="181"/>
      <c r="AL14" s="182"/>
      <c r="AM14" s="106"/>
      <c r="AN14" s="88" t="s">
        <v>55</v>
      </c>
      <c r="AO14" s="181"/>
      <c r="AP14" s="182"/>
      <c r="AQ14" s="106"/>
      <c r="AR14" s="88" t="s">
        <v>55</v>
      </c>
      <c r="AS14" s="181"/>
      <c r="AT14" s="182"/>
      <c r="AU14" s="106"/>
      <c r="AV14" s="88" t="s">
        <v>55</v>
      </c>
      <c r="AW14" s="181"/>
      <c r="AX14" s="182"/>
      <c r="AY14" s="106"/>
      <c r="AZ14" s="88" t="s">
        <v>55</v>
      </c>
      <c r="BA14" s="181"/>
      <c r="BB14" s="182"/>
      <c r="BC14" s="106"/>
      <c r="BD14" s="88" t="s">
        <v>55</v>
      </c>
      <c r="BE14" s="181"/>
      <c r="BF14" s="182"/>
      <c r="BG14" s="106"/>
      <c r="BH14" s="88" t="s">
        <v>55</v>
      </c>
      <c r="BI14" s="181"/>
      <c r="BJ14" s="182"/>
      <c r="BK14" s="106"/>
      <c r="BL14" s="88" t="s">
        <v>55</v>
      </c>
      <c r="BM14" s="181"/>
      <c r="BN14" s="182"/>
      <c r="BO14" s="106"/>
      <c r="BP14" s="88" t="s">
        <v>55</v>
      </c>
      <c r="BQ14" s="86">
        <f t="shared" si="3"/>
        <v>0</v>
      </c>
      <c r="BR14" s="87" t="s">
        <v>55</v>
      </c>
      <c r="BS14" s="89">
        <f t="shared" si="4"/>
        <v>0</v>
      </c>
      <c r="BT14" s="85" t="s">
        <v>49</v>
      </c>
      <c r="BU14" s="86">
        <f t="shared" si="5"/>
        <v>0</v>
      </c>
      <c r="BV14" s="90" t="s">
        <v>3</v>
      </c>
    </row>
    <row r="15" spans="1:74" ht="19.5" thickBot="1" x14ac:dyDescent="0.45">
      <c r="A15" s="75">
        <v>12</v>
      </c>
      <c r="B15" s="206" t="s">
        <v>25</v>
      </c>
      <c r="C15" s="199"/>
      <c r="D15" s="207"/>
      <c r="E15" s="208"/>
      <c r="F15" s="82"/>
      <c r="G15" s="83" t="s">
        <v>2</v>
      </c>
      <c r="H15" s="84">
        <f t="shared" si="0"/>
        <v>0</v>
      </c>
      <c r="I15" s="85" t="s">
        <v>49</v>
      </c>
      <c r="J15" s="209" t="str">
        <f t="shared" si="1"/>
        <v/>
      </c>
      <c r="K15" s="209"/>
      <c r="L15" s="86">
        <f t="shared" si="2"/>
        <v>0</v>
      </c>
      <c r="M15" s="87" t="s">
        <v>18</v>
      </c>
      <c r="O15" s="198">
        <v>12</v>
      </c>
      <c r="P15" s="199"/>
      <c r="Q15" s="181"/>
      <c r="R15" s="182"/>
      <c r="S15" s="106"/>
      <c r="T15" s="88" t="s">
        <v>55</v>
      </c>
      <c r="U15" s="181"/>
      <c r="V15" s="182"/>
      <c r="W15" s="106"/>
      <c r="X15" s="88" t="s">
        <v>55</v>
      </c>
      <c r="Y15" s="181"/>
      <c r="Z15" s="182"/>
      <c r="AA15" s="106"/>
      <c r="AB15" s="88" t="s">
        <v>55</v>
      </c>
      <c r="AC15" s="181"/>
      <c r="AD15" s="182"/>
      <c r="AE15" s="106"/>
      <c r="AF15" s="88" t="s">
        <v>55</v>
      </c>
      <c r="AG15" s="181"/>
      <c r="AH15" s="182"/>
      <c r="AI15" s="106"/>
      <c r="AJ15" s="88" t="s">
        <v>55</v>
      </c>
      <c r="AK15" s="181"/>
      <c r="AL15" s="182"/>
      <c r="AM15" s="106"/>
      <c r="AN15" s="88" t="s">
        <v>55</v>
      </c>
      <c r="AO15" s="181"/>
      <c r="AP15" s="182"/>
      <c r="AQ15" s="106"/>
      <c r="AR15" s="88" t="s">
        <v>55</v>
      </c>
      <c r="AS15" s="181"/>
      <c r="AT15" s="182"/>
      <c r="AU15" s="106"/>
      <c r="AV15" s="88" t="s">
        <v>55</v>
      </c>
      <c r="AW15" s="181"/>
      <c r="AX15" s="182"/>
      <c r="AY15" s="106"/>
      <c r="AZ15" s="88" t="s">
        <v>55</v>
      </c>
      <c r="BA15" s="181"/>
      <c r="BB15" s="182"/>
      <c r="BC15" s="106"/>
      <c r="BD15" s="88" t="s">
        <v>55</v>
      </c>
      <c r="BE15" s="181"/>
      <c r="BF15" s="182"/>
      <c r="BG15" s="106"/>
      <c r="BH15" s="88" t="s">
        <v>55</v>
      </c>
      <c r="BI15" s="181"/>
      <c r="BJ15" s="182"/>
      <c r="BK15" s="106"/>
      <c r="BL15" s="88" t="s">
        <v>55</v>
      </c>
      <c r="BM15" s="181"/>
      <c r="BN15" s="182"/>
      <c r="BO15" s="106"/>
      <c r="BP15" s="88" t="s">
        <v>55</v>
      </c>
      <c r="BQ15" s="86">
        <f t="shared" si="3"/>
        <v>0</v>
      </c>
      <c r="BR15" s="87" t="s">
        <v>55</v>
      </c>
      <c r="BS15" s="89">
        <f t="shared" si="4"/>
        <v>0</v>
      </c>
      <c r="BT15" s="85" t="s">
        <v>49</v>
      </c>
      <c r="BU15" s="86">
        <f t="shared" si="5"/>
        <v>0</v>
      </c>
      <c r="BV15" s="90" t="s">
        <v>3</v>
      </c>
    </row>
    <row r="16" spans="1:74" ht="19.5" thickBot="1" x14ac:dyDescent="0.45">
      <c r="A16" s="75">
        <v>13</v>
      </c>
      <c r="B16" s="206" t="s">
        <v>26</v>
      </c>
      <c r="C16" s="199"/>
      <c r="D16" s="207"/>
      <c r="E16" s="208"/>
      <c r="F16" s="82"/>
      <c r="G16" s="83" t="s">
        <v>2</v>
      </c>
      <c r="H16" s="84">
        <f t="shared" si="0"/>
        <v>0</v>
      </c>
      <c r="I16" s="85" t="s">
        <v>49</v>
      </c>
      <c r="J16" s="209" t="str">
        <f t="shared" si="1"/>
        <v/>
      </c>
      <c r="K16" s="209"/>
      <c r="L16" s="86">
        <f t="shared" si="2"/>
        <v>0</v>
      </c>
      <c r="M16" s="87" t="s">
        <v>18</v>
      </c>
      <c r="O16" s="198">
        <v>13</v>
      </c>
      <c r="P16" s="199"/>
      <c r="Q16" s="181"/>
      <c r="R16" s="182"/>
      <c r="S16" s="106"/>
      <c r="T16" s="88" t="s">
        <v>55</v>
      </c>
      <c r="U16" s="181"/>
      <c r="V16" s="182"/>
      <c r="W16" s="106"/>
      <c r="X16" s="88" t="s">
        <v>55</v>
      </c>
      <c r="Y16" s="181"/>
      <c r="Z16" s="182"/>
      <c r="AA16" s="106"/>
      <c r="AB16" s="88" t="s">
        <v>55</v>
      </c>
      <c r="AC16" s="181"/>
      <c r="AD16" s="182"/>
      <c r="AE16" s="106"/>
      <c r="AF16" s="88" t="s">
        <v>55</v>
      </c>
      <c r="AG16" s="181"/>
      <c r="AH16" s="182"/>
      <c r="AI16" s="106"/>
      <c r="AJ16" s="88" t="s">
        <v>55</v>
      </c>
      <c r="AK16" s="181"/>
      <c r="AL16" s="182"/>
      <c r="AM16" s="106"/>
      <c r="AN16" s="88" t="s">
        <v>55</v>
      </c>
      <c r="AO16" s="181"/>
      <c r="AP16" s="182"/>
      <c r="AQ16" s="106"/>
      <c r="AR16" s="88" t="s">
        <v>55</v>
      </c>
      <c r="AS16" s="181"/>
      <c r="AT16" s="182"/>
      <c r="AU16" s="106"/>
      <c r="AV16" s="88" t="s">
        <v>55</v>
      </c>
      <c r="AW16" s="181"/>
      <c r="AX16" s="182"/>
      <c r="AY16" s="106"/>
      <c r="AZ16" s="88" t="s">
        <v>55</v>
      </c>
      <c r="BA16" s="181"/>
      <c r="BB16" s="182"/>
      <c r="BC16" s="106"/>
      <c r="BD16" s="88" t="s">
        <v>55</v>
      </c>
      <c r="BE16" s="181"/>
      <c r="BF16" s="182"/>
      <c r="BG16" s="106"/>
      <c r="BH16" s="88" t="s">
        <v>55</v>
      </c>
      <c r="BI16" s="181"/>
      <c r="BJ16" s="182"/>
      <c r="BK16" s="106"/>
      <c r="BL16" s="88" t="s">
        <v>55</v>
      </c>
      <c r="BM16" s="181"/>
      <c r="BN16" s="182"/>
      <c r="BO16" s="106"/>
      <c r="BP16" s="88" t="s">
        <v>55</v>
      </c>
      <c r="BQ16" s="86">
        <f t="shared" si="3"/>
        <v>0</v>
      </c>
      <c r="BR16" s="87" t="s">
        <v>55</v>
      </c>
      <c r="BS16" s="89">
        <f t="shared" si="4"/>
        <v>0</v>
      </c>
      <c r="BT16" s="85" t="s">
        <v>49</v>
      </c>
      <c r="BU16" s="86">
        <f t="shared" si="5"/>
        <v>0</v>
      </c>
      <c r="BV16" s="90" t="s">
        <v>3</v>
      </c>
    </row>
    <row r="17" spans="1:74" ht="19.5" thickBot="1" x14ac:dyDescent="0.45">
      <c r="A17" s="75">
        <v>14</v>
      </c>
      <c r="B17" s="206" t="s">
        <v>27</v>
      </c>
      <c r="C17" s="199"/>
      <c r="D17" s="207"/>
      <c r="E17" s="208"/>
      <c r="F17" s="82"/>
      <c r="G17" s="83" t="s">
        <v>2</v>
      </c>
      <c r="H17" s="84">
        <f t="shared" si="0"/>
        <v>0</v>
      </c>
      <c r="I17" s="85" t="s">
        <v>49</v>
      </c>
      <c r="J17" s="209" t="str">
        <f t="shared" si="1"/>
        <v/>
      </c>
      <c r="K17" s="209"/>
      <c r="L17" s="86">
        <f t="shared" si="2"/>
        <v>0</v>
      </c>
      <c r="M17" s="87" t="s">
        <v>18</v>
      </c>
      <c r="O17" s="198">
        <v>14</v>
      </c>
      <c r="P17" s="199"/>
      <c r="Q17" s="181"/>
      <c r="R17" s="182"/>
      <c r="S17" s="106"/>
      <c r="T17" s="88" t="s">
        <v>55</v>
      </c>
      <c r="U17" s="181"/>
      <c r="V17" s="182"/>
      <c r="W17" s="106"/>
      <c r="X17" s="88" t="s">
        <v>55</v>
      </c>
      <c r="Y17" s="181"/>
      <c r="Z17" s="182"/>
      <c r="AA17" s="106"/>
      <c r="AB17" s="88" t="s">
        <v>55</v>
      </c>
      <c r="AC17" s="181"/>
      <c r="AD17" s="182"/>
      <c r="AE17" s="106"/>
      <c r="AF17" s="88" t="s">
        <v>55</v>
      </c>
      <c r="AG17" s="181"/>
      <c r="AH17" s="182"/>
      <c r="AI17" s="106"/>
      <c r="AJ17" s="88" t="s">
        <v>55</v>
      </c>
      <c r="AK17" s="181"/>
      <c r="AL17" s="182"/>
      <c r="AM17" s="106"/>
      <c r="AN17" s="88" t="s">
        <v>55</v>
      </c>
      <c r="AO17" s="181"/>
      <c r="AP17" s="182"/>
      <c r="AQ17" s="106"/>
      <c r="AR17" s="88" t="s">
        <v>55</v>
      </c>
      <c r="AS17" s="181"/>
      <c r="AT17" s="182"/>
      <c r="AU17" s="106"/>
      <c r="AV17" s="88" t="s">
        <v>55</v>
      </c>
      <c r="AW17" s="181"/>
      <c r="AX17" s="182"/>
      <c r="AY17" s="106"/>
      <c r="AZ17" s="88" t="s">
        <v>55</v>
      </c>
      <c r="BA17" s="181"/>
      <c r="BB17" s="182"/>
      <c r="BC17" s="106"/>
      <c r="BD17" s="88" t="s">
        <v>55</v>
      </c>
      <c r="BE17" s="181"/>
      <c r="BF17" s="182"/>
      <c r="BG17" s="106"/>
      <c r="BH17" s="88" t="s">
        <v>55</v>
      </c>
      <c r="BI17" s="181"/>
      <c r="BJ17" s="182"/>
      <c r="BK17" s="106"/>
      <c r="BL17" s="88" t="s">
        <v>55</v>
      </c>
      <c r="BM17" s="181"/>
      <c r="BN17" s="182"/>
      <c r="BO17" s="106"/>
      <c r="BP17" s="88" t="s">
        <v>55</v>
      </c>
      <c r="BQ17" s="86">
        <f t="shared" si="3"/>
        <v>0</v>
      </c>
      <c r="BR17" s="87" t="s">
        <v>55</v>
      </c>
      <c r="BS17" s="89">
        <f t="shared" si="4"/>
        <v>0</v>
      </c>
      <c r="BT17" s="85" t="s">
        <v>49</v>
      </c>
      <c r="BU17" s="86">
        <f t="shared" si="5"/>
        <v>0</v>
      </c>
      <c r="BV17" s="90" t="s">
        <v>3</v>
      </c>
    </row>
    <row r="18" spans="1:74" ht="19.5" thickBot="1" x14ac:dyDescent="0.45">
      <c r="A18" s="75">
        <v>15</v>
      </c>
      <c r="B18" s="206" t="s">
        <v>28</v>
      </c>
      <c r="C18" s="199"/>
      <c r="D18" s="207"/>
      <c r="E18" s="208"/>
      <c r="F18" s="82"/>
      <c r="G18" s="83" t="s">
        <v>2</v>
      </c>
      <c r="H18" s="84">
        <f t="shared" si="0"/>
        <v>0</v>
      </c>
      <c r="I18" s="85" t="s">
        <v>49</v>
      </c>
      <c r="J18" s="209" t="str">
        <f t="shared" si="1"/>
        <v/>
      </c>
      <c r="K18" s="209"/>
      <c r="L18" s="86">
        <f t="shared" si="2"/>
        <v>0</v>
      </c>
      <c r="M18" s="87" t="s">
        <v>18</v>
      </c>
      <c r="O18" s="198">
        <v>15</v>
      </c>
      <c r="P18" s="199"/>
      <c r="Q18" s="181"/>
      <c r="R18" s="182"/>
      <c r="S18" s="106"/>
      <c r="T18" s="88" t="s">
        <v>55</v>
      </c>
      <c r="U18" s="181"/>
      <c r="V18" s="182"/>
      <c r="W18" s="106"/>
      <c r="X18" s="88" t="s">
        <v>55</v>
      </c>
      <c r="Y18" s="181"/>
      <c r="Z18" s="182"/>
      <c r="AA18" s="106"/>
      <c r="AB18" s="88" t="s">
        <v>55</v>
      </c>
      <c r="AC18" s="181"/>
      <c r="AD18" s="182"/>
      <c r="AE18" s="106"/>
      <c r="AF18" s="88" t="s">
        <v>55</v>
      </c>
      <c r="AG18" s="181"/>
      <c r="AH18" s="182"/>
      <c r="AI18" s="106"/>
      <c r="AJ18" s="88" t="s">
        <v>55</v>
      </c>
      <c r="AK18" s="181"/>
      <c r="AL18" s="182"/>
      <c r="AM18" s="106"/>
      <c r="AN18" s="88" t="s">
        <v>55</v>
      </c>
      <c r="AO18" s="181"/>
      <c r="AP18" s="182"/>
      <c r="AQ18" s="106"/>
      <c r="AR18" s="88" t="s">
        <v>55</v>
      </c>
      <c r="AS18" s="181"/>
      <c r="AT18" s="182"/>
      <c r="AU18" s="106"/>
      <c r="AV18" s="88" t="s">
        <v>55</v>
      </c>
      <c r="AW18" s="181"/>
      <c r="AX18" s="182"/>
      <c r="AY18" s="106"/>
      <c r="AZ18" s="88" t="s">
        <v>55</v>
      </c>
      <c r="BA18" s="181"/>
      <c r="BB18" s="182"/>
      <c r="BC18" s="106"/>
      <c r="BD18" s="88" t="s">
        <v>55</v>
      </c>
      <c r="BE18" s="181"/>
      <c r="BF18" s="182"/>
      <c r="BG18" s="106"/>
      <c r="BH18" s="88" t="s">
        <v>55</v>
      </c>
      <c r="BI18" s="181"/>
      <c r="BJ18" s="182"/>
      <c r="BK18" s="106"/>
      <c r="BL18" s="88" t="s">
        <v>55</v>
      </c>
      <c r="BM18" s="181"/>
      <c r="BN18" s="182"/>
      <c r="BO18" s="106"/>
      <c r="BP18" s="88" t="s">
        <v>55</v>
      </c>
      <c r="BQ18" s="86">
        <f t="shared" si="3"/>
        <v>0</v>
      </c>
      <c r="BR18" s="87" t="s">
        <v>55</v>
      </c>
      <c r="BS18" s="89">
        <f t="shared" si="4"/>
        <v>0</v>
      </c>
      <c r="BT18" s="85" t="s">
        <v>49</v>
      </c>
      <c r="BU18" s="86">
        <f t="shared" si="5"/>
        <v>0</v>
      </c>
      <c r="BV18" s="90" t="s">
        <v>3</v>
      </c>
    </row>
    <row r="19" spans="1:74" ht="19.5" thickBot="1" x14ac:dyDescent="0.45">
      <c r="A19" s="75">
        <v>16</v>
      </c>
      <c r="B19" s="206" t="s">
        <v>29</v>
      </c>
      <c r="C19" s="199"/>
      <c r="D19" s="207"/>
      <c r="E19" s="208"/>
      <c r="F19" s="82"/>
      <c r="G19" s="83" t="s">
        <v>2</v>
      </c>
      <c r="H19" s="84">
        <f t="shared" si="0"/>
        <v>0</v>
      </c>
      <c r="I19" s="85" t="s">
        <v>49</v>
      </c>
      <c r="J19" s="209" t="str">
        <f t="shared" si="1"/>
        <v/>
      </c>
      <c r="K19" s="209"/>
      <c r="L19" s="86">
        <f t="shared" si="2"/>
        <v>0</v>
      </c>
      <c r="M19" s="87" t="s">
        <v>18</v>
      </c>
      <c r="O19" s="198">
        <v>16</v>
      </c>
      <c r="P19" s="199"/>
      <c r="Q19" s="181"/>
      <c r="R19" s="182"/>
      <c r="S19" s="106"/>
      <c r="T19" s="88" t="s">
        <v>55</v>
      </c>
      <c r="U19" s="181"/>
      <c r="V19" s="182"/>
      <c r="W19" s="106"/>
      <c r="X19" s="88" t="s">
        <v>55</v>
      </c>
      <c r="Y19" s="181"/>
      <c r="Z19" s="182"/>
      <c r="AA19" s="106"/>
      <c r="AB19" s="88" t="s">
        <v>55</v>
      </c>
      <c r="AC19" s="181"/>
      <c r="AD19" s="182"/>
      <c r="AE19" s="106"/>
      <c r="AF19" s="88" t="s">
        <v>55</v>
      </c>
      <c r="AG19" s="181"/>
      <c r="AH19" s="182"/>
      <c r="AI19" s="106"/>
      <c r="AJ19" s="88" t="s">
        <v>55</v>
      </c>
      <c r="AK19" s="181"/>
      <c r="AL19" s="182"/>
      <c r="AM19" s="106"/>
      <c r="AN19" s="88" t="s">
        <v>55</v>
      </c>
      <c r="AO19" s="181"/>
      <c r="AP19" s="182"/>
      <c r="AQ19" s="106"/>
      <c r="AR19" s="88" t="s">
        <v>55</v>
      </c>
      <c r="AS19" s="181"/>
      <c r="AT19" s="182"/>
      <c r="AU19" s="106"/>
      <c r="AV19" s="88" t="s">
        <v>55</v>
      </c>
      <c r="AW19" s="181"/>
      <c r="AX19" s="182"/>
      <c r="AY19" s="106"/>
      <c r="AZ19" s="88" t="s">
        <v>55</v>
      </c>
      <c r="BA19" s="181"/>
      <c r="BB19" s="182"/>
      <c r="BC19" s="106"/>
      <c r="BD19" s="88" t="s">
        <v>55</v>
      </c>
      <c r="BE19" s="181"/>
      <c r="BF19" s="182"/>
      <c r="BG19" s="106"/>
      <c r="BH19" s="88" t="s">
        <v>55</v>
      </c>
      <c r="BI19" s="181"/>
      <c r="BJ19" s="182"/>
      <c r="BK19" s="106"/>
      <c r="BL19" s="88" t="s">
        <v>55</v>
      </c>
      <c r="BM19" s="181"/>
      <c r="BN19" s="182"/>
      <c r="BO19" s="106"/>
      <c r="BP19" s="88" t="s">
        <v>55</v>
      </c>
      <c r="BQ19" s="86">
        <f t="shared" si="3"/>
        <v>0</v>
      </c>
      <c r="BR19" s="87" t="s">
        <v>55</v>
      </c>
      <c r="BS19" s="89">
        <f t="shared" si="4"/>
        <v>0</v>
      </c>
      <c r="BT19" s="85" t="s">
        <v>49</v>
      </c>
      <c r="BU19" s="86">
        <f t="shared" si="5"/>
        <v>0</v>
      </c>
      <c r="BV19" s="90" t="s">
        <v>3</v>
      </c>
    </row>
    <row r="20" spans="1:74" ht="19.5" thickBot="1" x14ac:dyDescent="0.45">
      <c r="A20" s="75">
        <v>17</v>
      </c>
      <c r="B20" s="206" t="s">
        <v>30</v>
      </c>
      <c r="C20" s="199"/>
      <c r="D20" s="207"/>
      <c r="E20" s="208"/>
      <c r="F20" s="82"/>
      <c r="G20" s="83" t="s">
        <v>2</v>
      </c>
      <c r="H20" s="84">
        <f t="shared" si="0"/>
        <v>0</v>
      </c>
      <c r="I20" s="85" t="s">
        <v>49</v>
      </c>
      <c r="J20" s="209" t="str">
        <f t="shared" si="1"/>
        <v/>
      </c>
      <c r="K20" s="209"/>
      <c r="L20" s="86">
        <f t="shared" si="2"/>
        <v>0</v>
      </c>
      <c r="M20" s="87" t="s">
        <v>18</v>
      </c>
      <c r="O20" s="198">
        <v>17</v>
      </c>
      <c r="P20" s="199"/>
      <c r="Q20" s="181"/>
      <c r="R20" s="182"/>
      <c r="S20" s="106"/>
      <c r="T20" s="88" t="s">
        <v>55</v>
      </c>
      <c r="U20" s="181"/>
      <c r="V20" s="182"/>
      <c r="W20" s="106"/>
      <c r="X20" s="88" t="s">
        <v>55</v>
      </c>
      <c r="Y20" s="181"/>
      <c r="Z20" s="182"/>
      <c r="AA20" s="106"/>
      <c r="AB20" s="88" t="s">
        <v>55</v>
      </c>
      <c r="AC20" s="181"/>
      <c r="AD20" s="182"/>
      <c r="AE20" s="106"/>
      <c r="AF20" s="88" t="s">
        <v>55</v>
      </c>
      <c r="AG20" s="181"/>
      <c r="AH20" s="182"/>
      <c r="AI20" s="106"/>
      <c r="AJ20" s="88" t="s">
        <v>55</v>
      </c>
      <c r="AK20" s="181"/>
      <c r="AL20" s="182"/>
      <c r="AM20" s="106"/>
      <c r="AN20" s="88" t="s">
        <v>55</v>
      </c>
      <c r="AO20" s="181"/>
      <c r="AP20" s="182"/>
      <c r="AQ20" s="106"/>
      <c r="AR20" s="88" t="s">
        <v>55</v>
      </c>
      <c r="AS20" s="181"/>
      <c r="AT20" s="182"/>
      <c r="AU20" s="106"/>
      <c r="AV20" s="88" t="s">
        <v>55</v>
      </c>
      <c r="AW20" s="181"/>
      <c r="AX20" s="182"/>
      <c r="AY20" s="106"/>
      <c r="AZ20" s="88" t="s">
        <v>55</v>
      </c>
      <c r="BA20" s="181"/>
      <c r="BB20" s="182"/>
      <c r="BC20" s="106"/>
      <c r="BD20" s="88" t="s">
        <v>55</v>
      </c>
      <c r="BE20" s="181"/>
      <c r="BF20" s="182"/>
      <c r="BG20" s="106"/>
      <c r="BH20" s="88" t="s">
        <v>55</v>
      </c>
      <c r="BI20" s="181"/>
      <c r="BJ20" s="182"/>
      <c r="BK20" s="106"/>
      <c r="BL20" s="88" t="s">
        <v>55</v>
      </c>
      <c r="BM20" s="181"/>
      <c r="BN20" s="182"/>
      <c r="BO20" s="106"/>
      <c r="BP20" s="88" t="s">
        <v>55</v>
      </c>
      <c r="BQ20" s="86">
        <f t="shared" si="3"/>
        <v>0</v>
      </c>
      <c r="BR20" s="87" t="s">
        <v>55</v>
      </c>
      <c r="BS20" s="89">
        <f t="shared" si="4"/>
        <v>0</v>
      </c>
      <c r="BT20" s="85" t="s">
        <v>49</v>
      </c>
      <c r="BU20" s="86">
        <f t="shared" si="5"/>
        <v>0</v>
      </c>
      <c r="BV20" s="90" t="s">
        <v>3</v>
      </c>
    </row>
    <row r="21" spans="1:74" ht="19.5" thickBot="1" x14ac:dyDescent="0.45">
      <c r="A21" s="75">
        <v>18</v>
      </c>
      <c r="B21" s="206" t="s">
        <v>31</v>
      </c>
      <c r="C21" s="199"/>
      <c r="D21" s="207"/>
      <c r="E21" s="208"/>
      <c r="F21" s="82"/>
      <c r="G21" s="83" t="s">
        <v>2</v>
      </c>
      <c r="H21" s="84">
        <f t="shared" si="0"/>
        <v>0</v>
      </c>
      <c r="I21" s="85" t="s">
        <v>49</v>
      </c>
      <c r="J21" s="209" t="str">
        <f t="shared" si="1"/>
        <v/>
      </c>
      <c r="K21" s="209"/>
      <c r="L21" s="86">
        <f t="shared" si="2"/>
        <v>0</v>
      </c>
      <c r="M21" s="87" t="s">
        <v>18</v>
      </c>
      <c r="O21" s="198">
        <v>18</v>
      </c>
      <c r="P21" s="199"/>
      <c r="Q21" s="181"/>
      <c r="R21" s="182"/>
      <c r="S21" s="106"/>
      <c r="T21" s="88" t="s">
        <v>55</v>
      </c>
      <c r="U21" s="181"/>
      <c r="V21" s="182"/>
      <c r="W21" s="106"/>
      <c r="X21" s="88" t="s">
        <v>55</v>
      </c>
      <c r="Y21" s="181"/>
      <c r="Z21" s="182"/>
      <c r="AA21" s="106"/>
      <c r="AB21" s="88" t="s">
        <v>55</v>
      </c>
      <c r="AC21" s="181"/>
      <c r="AD21" s="182"/>
      <c r="AE21" s="106"/>
      <c r="AF21" s="88" t="s">
        <v>55</v>
      </c>
      <c r="AG21" s="181"/>
      <c r="AH21" s="182"/>
      <c r="AI21" s="106"/>
      <c r="AJ21" s="88" t="s">
        <v>55</v>
      </c>
      <c r="AK21" s="181"/>
      <c r="AL21" s="182"/>
      <c r="AM21" s="106"/>
      <c r="AN21" s="88" t="s">
        <v>55</v>
      </c>
      <c r="AO21" s="181"/>
      <c r="AP21" s="182"/>
      <c r="AQ21" s="106"/>
      <c r="AR21" s="88" t="s">
        <v>55</v>
      </c>
      <c r="AS21" s="181"/>
      <c r="AT21" s="182"/>
      <c r="AU21" s="106"/>
      <c r="AV21" s="88" t="s">
        <v>55</v>
      </c>
      <c r="AW21" s="181"/>
      <c r="AX21" s="182"/>
      <c r="AY21" s="106"/>
      <c r="AZ21" s="88" t="s">
        <v>55</v>
      </c>
      <c r="BA21" s="181"/>
      <c r="BB21" s="182"/>
      <c r="BC21" s="106"/>
      <c r="BD21" s="88" t="s">
        <v>55</v>
      </c>
      <c r="BE21" s="181"/>
      <c r="BF21" s="182"/>
      <c r="BG21" s="106"/>
      <c r="BH21" s="88" t="s">
        <v>55</v>
      </c>
      <c r="BI21" s="181"/>
      <c r="BJ21" s="182"/>
      <c r="BK21" s="106"/>
      <c r="BL21" s="88" t="s">
        <v>55</v>
      </c>
      <c r="BM21" s="181"/>
      <c r="BN21" s="182"/>
      <c r="BO21" s="106"/>
      <c r="BP21" s="88" t="s">
        <v>55</v>
      </c>
      <c r="BQ21" s="86">
        <f t="shared" si="3"/>
        <v>0</v>
      </c>
      <c r="BR21" s="87" t="s">
        <v>55</v>
      </c>
      <c r="BS21" s="89">
        <f t="shared" si="4"/>
        <v>0</v>
      </c>
      <c r="BT21" s="85" t="s">
        <v>49</v>
      </c>
      <c r="BU21" s="86">
        <f t="shared" si="5"/>
        <v>0</v>
      </c>
      <c r="BV21" s="90" t="s">
        <v>3</v>
      </c>
    </row>
    <row r="22" spans="1:74" ht="19.5" thickBot="1" x14ac:dyDescent="0.45">
      <c r="A22" s="75">
        <v>19</v>
      </c>
      <c r="B22" s="206" t="s">
        <v>32</v>
      </c>
      <c r="C22" s="199"/>
      <c r="D22" s="207"/>
      <c r="E22" s="208"/>
      <c r="F22" s="82"/>
      <c r="G22" s="83" t="s">
        <v>2</v>
      </c>
      <c r="H22" s="84">
        <f t="shared" si="0"/>
        <v>0</v>
      </c>
      <c r="I22" s="85" t="s">
        <v>49</v>
      </c>
      <c r="J22" s="209" t="str">
        <f t="shared" si="1"/>
        <v/>
      </c>
      <c r="K22" s="209"/>
      <c r="L22" s="86">
        <f t="shared" si="2"/>
        <v>0</v>
      </c>
      <c r="M22" s="87" t="s">
        <v>18</v>
      </c>
      <c r="O22" s="198">
        <v>19</v>
      </c>
      <c r="P22" s="199"/>
      <c r="Q22" s="181"/>
      <c r="R22" s="182"/>
      <c r="S22" s="106"/>
      <c r="T22" s="88" t="s">
        <v>55</v>
      </c>
      <c r="U22" s="181"/>
      <c r="V22" s="182"/>
      <c r="W22" s="106"/>
      <c r="X22" s="88" t="s">
        <v>55</v>
      </c>
      <c r="Y22" s="181"/>
      <c r="Z22" s="182"/>
      <c r="AA22" s="106"/>
      <c r="AB22" s="88" t="s">
        <v>55</v>
      </c>
      <c r="AC22" s="181"/>
      <c r="AD22" s="182"/>
      <c r="AE22" s="106"/>
      <c r="AF22" s="88" t="s">
        <v>55</v>
      </c>
      <c r="AG22" s="181"/>
      <c r="AH22" s="182"/>
      <c r="AI22" s="106"/>
      <c r="AJ22" s="88" t="s">
        <v>55</v>
      </c>
      <c r="AK22" s="181"/>
      <c r="AL22" s="182"/>
      <c r="AM22" s="106"/>
      <c r="AN22" s="88" t="s">
        <v>55</v>
      </c>
      <c r="AO22" s="181"/>
      <c r="AP22" s="182"/>
      <c r="AQ22" s="106"/>
      <c r="AR22" s="88" t="s">
        <v>55</v>
      </c>
      <c r="AS22" s="181"/>
      <c r="AT22" s="182"/>
      <c r="AU22" s="106"/>
      <c r="AV22" s="88" t="s">
        <v>55</v>
      </c>
      <c r="AW22" s="181"/>
      <c r="AX22" s="182"/>
      <c r="AY22" s="106"/>
      <c r="AZ22" s="88" t="s">
        <v>55</v>
      </c>
      <c r="BA22" s="181"/>
      <c r="BB22" s="182"/>
      <c r="BC22" s="106"/>
      <c r="BD22" s="88" t="s">
        <v>55</v>
      </c>
      <c r="BE22" s="181"/>
      <c r="BF22" s="182"/>
      <c r="BG22" s="106"/>
      <c r="BH22" s="88" t="s">
        <v>55</v>
      </c>
      <c r="BI22" s="181"/>
      <c r="BJ22" s="182"/>
      <c r="BK22" s="106"/>
      <c r="BL22" s="88" t="s">
        <v>55</v>
      </c>
      <c r="BM22" s="181"/>
      <c r="BN22" s="182"/>
      <c r="BO22" s="106"/>
      <c r="BP22" s="88" t="s">
        <v>55</v>
      </c>
      <c r="BQ22" s="86">
        <f t="shared" si="3"/>
        <v>0</v>
      </c>
      <c r="BR22" s="87" t="s">
        <v>55</v>
      </c>
      <c r="BS22" s="89">
        <f t="shared" si="4"/>
        <v>0</v>
      </c>
      <c r="BT22" s="85" t="s">
        <v>49</v>
      </c>
      <c r="BU22" s="86">
        <f t="shared" si="5"/>
        <v>0</v>
      </c>
      <c r="BV22" s="90" t="s">
        <v>3</v>
      </c>
    </row>
    <row r="23" spans="1:74" ht="19.5" thickBot="1" x14ac:dyDescent="0.45">
      <c r="A23" s="75">
        <v>20</v>
      </c>
      <c r="B23" s="206" t="s">
        <v>33</v>
      </c>
      <c r="C23" s="199"/>
      <c r="D23" s="207"/>
      <c r="E23" s="208"/>
      <c r="F23" s="82"/>
      <c r="G23" s="83" t="s">
        <v>2</v>
      </c>
      <c r="H23" s="84">
        <f t="shared" si="0"/>
        <v>0</v>
      </c>
      <c r="I23" s="85" t="s">
        <v>49</v>
      </c>
      <c r="J23" s="209" t="str">
        <f t="shared" si="1"/>
        <v/>
      </c>
      <c r="K23" s="209"/>
      <c r="L23" s="86">
        <f t="shared" si="2"/>
        <v>0</v>
      </c>
      <c r="M23" s="87" t="s">
        <v>18</v>
      </c>
      <c r="O23" s="198">
        <v>20</v>
      </c>
      <c r="P23" s="199"/>
      <c r="Q23" s="181"/>
      <c r="R23" s="182"/>
      <c r="S23" s="106"/>
      <c r="T23" s="88" t="s">
        <v>55</v>
      </c>
      <c r="U23" s="181"/>
      <c r="V23" s="182"/>
      <c r="W23" s="106"/>
      <c r="X23" s="88" t="s">
        <v>55</v>
      </c>
      <c r="Y23" s="181"/>
      <c r="Z23" s="182"/>
      <c r="AA23" s="106"/>
      <c r="AB23" s="88" t="s">
        <v>55</v>
      </c>
      <c r="AC23" s="181"/>
      <c r="AD23" s="182"/>
      <c r="AE23" s="106"/>
      <c r="AF23" s="88" t="s">
        <v>55</v>
      </c>
      <c r="AG23" s="181"/>
      <c r="AH23" s="182"/>
      <c r="AI23" s="106"/>
      <c r="AJ23" s="88" t="s">
        <v>55</v>
      </c>
      <c r="AK23" s="181"/>
      <c r="AL23" s="182"/>
      <c r="AM23" s="106"/>
      <c r="AN23" s="88" t="s">
        <v>55</v>
      </c>
      <c r="AO23" s="181"/>
      <c r="AP23" s="182"/>
      <c r="AQ23" s="106"/>
      <c r="AR23" s="88" t="s">
        <v>55</v>
      </c>
      <c r="AS23" s="181"/>
      <c r="AT23" s="182"/>
      <c r="AU23" s="106"/>
      <c r="AV23" s="88" t="s">
        <v>55</v>
      </c>
      <c r="AW23" s="181"/>
      <c r="AX23" s="182"/>
      <c r="AY23" s="106"/>
      <c r="AZ23" s="88" t="s">
        <v>55</v>
      </c>
      <c r="BA23" s="181"/>
      <c r="BB23" s="182"/>
      <c r="BC23" s="106"/>
      <c r="BD23" s="88" t="s">
        <v>55</v>
      </c>
      <c r="BE23" s="181"/>
      <c r="BF23" s="182"/>
      <c r="BG23" s="106"/>
      <c r="BH23" s="88" t="s">
        <v>55</v>
      </c>
      <c r="BI23" s="181"/>
      <c r="BJ23" s="182"/>
      <c r="BK23" s="106"/>
      <c r="BL23" s="88" t="s">
        <v>55</v>
      </c>
      <c r="BM23" s="181"/>
      <c r="BN23" s="182"/>
      <c r="BO23" s="106"/>
      <c r="BP23" s="88" t="s">
        <v>55</v>
      </c>
      <c r="BQ23" s="86">
        <f t="shared" si="3"/>
        <v>0</v>
      </c>
      <c r="BR23" s="87" t="s">
        <v>55</v>
      </c>
      <c r="BS23" s="89">
        <f t="shared" si="4"/>
        <v>0</v>
      </c>
      <c r="BT23" s="85" t="s">
        <v>49</v>
      </c>
      <c r="BU23" s="86">
        <f t="shared" si="5"/>
        <v>0</v>
      </c>
      <c r="BV23" s="90" t="s">
        <v>3</v>
      </c>
    </row>
    <row r="24" spans="1:74" ht="19.5" thickBot="1" x14ac:dyDescent="0.45">
      <c r="A24" s="75">
        <v>21</v>
      </c>
      <c r="B24" s="206" t="s">
        <v>34</v>
      </c>
      <c r="C24" s="199"/>
      <c r="D24" s="207"/>
      <c r="E24" s="208"/>
      <c r="F24" s="82"/>
      <c r="G24" s="83" t="s">
        <v>2</v>
      </c>
      <c r="H24" s="84">
        <f t="shared" si="0"/>
        <v>0</v>
      </c>
      <c r="I24" s="85" t="s">
        <v>49</v>
      </c>
      <c r="J24" s="209" t="str">
        <f t="shared" si="1"/>
        <v/>
      </c>
      <c r="K24" s="209"/>
      <c r="L24" s="86">
        <f t="shared" si="2"/>
        <v>0</v>
      </c>
      <c r="M24" s="87" t="s">
        <v>18</v>
      </c>
      <c r="O24" s="198">
        <v>21</v>
      </c>
      <c r="P24" s="199"/>
      <c r="Q24" s="181"/>
      <c r="R24" s="182"/>
      <c r="S24" s="106"/>
      <c r="T24" s="88" t="s">
        <v>55</v>
      </c>
      <c r="U24" s="181"/>
      <c r="V24" s="182"/>
      <c r="W24" s="106"/>
      <c r="X24" s="88" t="s">
        <v>55</v>
      </c>
      <c r="Y24" s="181"/>
      <c r="Z24" s="182"/>
      <c r="AA24" s="106"/>
      <c r="AB24" s="88" t="s">
        <v>55</v>
      </c>
      <c r="AC24" s="181"/>
      <c r="AD24" s="182"/>
      <c r="AE24" s="106"/>
      <c r="AF24" s="88" t="s">
        <v>55</v>
      </c>
      <c r="AG24" s="181"/>
      <c r="AH24" s="182"/>
      <c r="AI24" s="106"/>
      <c r="AJ24" s="88" t="s">
        <v>55</v>
      </c>
      <c r="AK24" s="181"/>
      <c r="AL24" s="182"/>
      <c r="AM24" s="106"/>
      <c r="AN24" s="88" t="s">
        <v>55</v>
      </c>
      <c r="AO24" s="181"/>
      <c r="AP24" s="182"/>
      <c r="AQ24" s="106"/>
      <c r="AR24" s="88" t="s">
        <v>55</v>
      </c>
      <c r="AS24" s="181"/>
      <c r="AT24" s="182"/>
      <c r="AU24" s="106"/>
      <c r="AV24" s="88" t="s">
        <v>55</v>
      </c>
      <c r="AW24" s="181"/>
      <c r="AX24" s="182"/>
      <c r="AY24" s="106"/>
      <c r="AZ24" s="88" t="s">
        <v>55</v>
      </c>
      <c r="BA24" s="181"/>
      <c r="BB24" s="182"/>
      <c r="BC24" s="106"/>
      <c r="BD24" s="88" t="s">
        <v>55</v>
      </c>
      <c r="BE24" s="181"/>
      <c r="BF24" s="182"/>
      <c r="BG24" s="106"/>
      <c r="BH24" s="88" t="s">
        <v>55</v>
      </c>
      <c r="BI24" s="181"/>
      <c r="BJ24" s="182"/>
      <c r="BK24" s="106"/>
      <c r="BL24" s="88" t="s">
        <v>55</v>
      </c>
      <c r="BM24" s="181"/>
      <c r="BN24" s="182"/>
      <c r="BO24" s="106"/>
      <c r="BP24" s="88" t="s">
        <v>55</v>
      </c>
      <c r="BQ24" s="86">
        <f t="shared" si="3"/>
        <v>0</v>
      </c>
      <c r="BR24" s="87" t="s">
        <v>55</v>
      </c>
      <c r="BS24" s="89">
        <f t="shared" si="4"/>
        <v>0</v>
      </c>
      <c r="BT24" s="85" t="s">
        <v>49</v>
      </c>
      <c r="BU24" s="86">
        <f t="shared" si="5"/>
        <v>0</v>
      </c>
      <c r="BV24" s="90" t="s">
        <v>3</v>
      </c>
    </row>
    <row r="25" spans="1:74" ht="19.5" thickBot="1" x14ac:dyDescent="0.45">
      <c r="A25" s="75">
        <v>22</v>
      </c>
      <c r="B25" s="206" t="s">
        <v>35</v>
      </c>
      <c r="C25" s="199"/>
      <c r="D25" s="207"/>
      <c r="E25" s="208"/>
      <c r="F25" s="82"/>
      <c r="G25" s="83" t="s">
        <v>2</v>
      </c>
      <c r="H25" s="84">
        <f t="shared" si="0"/>
        <v>0</v>
      </c>
      <c r="I25" s="85" t="s">
        <v>49</v>
      </c>
      <c r="J25" s="209" t="str">
        <f t="shared" si="1"/>
        <v/>
      </c>
      <c r="K25" s="209"/>
      <c r="L25" s="86">
        <f t="shared" si="2"/>
        <v>0</v>
      </c>
      <c r="M25" s="87" t="s">
        <v>18</v>
      </c>
      <c r="O25" s="198">
        <v>22</v>
      </c>
      <c r="P25" s="199"/>
      <c r="Q25" s="181"/>
      <c r="R25" s="182"/>
      <c r="S25" s="106"/>
      <c r="T25" s="88" t="s">
        <v>55</v>
      </c>
      <c r="U25" s="181"/>
      <c r="V25" s="182"/>
      <c r="W25" s="106"/>
      <c r="X25" s="88" t="s">
        <v>55</v>
      </c>
      <c r="Y25" s="181"/>
      <c r="Z25" s="182"/>
      <c r="AA25" s="106"/>
      <c r="AB25" s="88" t="s">
        <v>55</v>
      </c>
      <c r="AC25" s="181"/>
      <c r="AD25" s="182"/>
      <c r="AE25" s="106"/>
      <c r="AF25" s="88" t="s">
        <v>55</v>
      </c>
      <c r="AG25" s="181"/>
      <c r="AH25" s="182"/>
      <c r="AI25" s="106"/>
      <c r="AJ25" s="88" t="s">
        <v>55</v>
      </c>
      <c r="AK25" s="181"/>
      <c r="AL25" s="182"/>
      <c r="AM25" s="106"/>
      <c r="AN25" s="88" t="s">
        <v>55</v>
      </c>
      <c r="AO25" s="181"/>
      <c r="AP25" s="182"/>
      <c r="AQ25" s="106"/>
      <c r="AR25" s="88" t="s">
        <v>55</v>
      </c>
      <c r="AS25" s="181"/>
      <c r="AT25" s="182"/>
      <c r="AU25" s="106"/>
      <c r="AV25" s="88" t="s">
        <v>55</v>
      </c>
      <c r="AW25" s="181"/>
      <c r="AX25" s="182"/>
      <c r="AY25" s="106"/>
      <c r="AZ25" s="88" t="s">
        <v>55</v>
      </c>
      <c r="BA25" s="181"/>
      <c r="BB25" s="182"/>
      <c r="BC25" s="106"/>
      <c r="BD25" s="88" t="s">
        <v>55</v>
      </c>
      <c r="BE25" s="181"/>
      <c r="BF25" s="182"/>
      <c r="BG25" s="106"/>
      <c r="BH25" s="88" t="s">
        <v>55</v>
      </c>
      <c r="BI25" s="181"/>
      <c r="BJ25" s="182"/>
      <c r="BK25" s="106"/>
      <c r="BL25" s="88" t="s">
        <v>55</v>
      </c>
      <c r="BM25" s="181"/>
      <c r="BN25" s="182"/>
      <c r="BO25" s="106"/>
      <c r="BP25" s="88" t="s">
        <v>55</v>
      </c>
      <c r="BQ25" s="86">
        <f t="shared" si="3"/>
        <v>0</v>
      </c>
      <c r="BR25" s="87" t="s">
        <v>55</v>
      </c>
      <c r="BS25" s="89">
        <f t="shared" si="4"/>
        <v>0</v>
      </c>
      <c r="BT25" s="85" t="s">
        <v>49</v>
      </c>
      <c r="BU25" s="86">
        <f t="shared" si="5"/>
        <v>0</v>
      </c>
      <c r="BV25" s="90" t="s">
        <v>3</v>
      </c>
    </row>
    <row r="26" spans="1:74" ht="19.5" thickBot="1" x14ac:dyDescent="0.45">
      <c r="A26" s="75">
        <v>23</v>
      </c>
      <c r="B26" s="206" t="s">
        <v>36</v>
      </c>
      <c r="C26" s="199"/>
      <c r="D26" s="207"/>
      <c r="E26" s="208"/>
      <c r="F26" s="82"/>
      <c r="G26" s="83" t="s">
        <v>2</v>
      </c>
      <c r="H26" s="84">
        <f t="shared" si="0"/>
        <v>0</v>
      </c>
      <c r="I26" s="85" t="s">
        <v>49</v>
      </c>
      <c r="J26" s="209" t="str">
        <f t="shared" si="1"/>
        <v/>
      </c>
      <c r="K26" s="209"/>
      <c r="L26" s="86">
        <f t="shared" si="2"/>
        <v>0</v>
      </c>
      <c r="M26" s="87" t="s">
        <v>18</v>
      </c>
      <c r="O26" s="198">
        <v>23</v>
      </c>
      <c r="P26" s="199"/>
      <c r="Q26" s="181"/>
      <c r="R26" s="182"/>
      <c r="S26" s="106"/>
      <c r="T26" s="88" t="s">
        <v>55</v>
      </c>
      <c r="U26" s="181"/>
      <c r="V26" s="182"/>
      <c r="W26" s="106"/>
      <c r="X26" s="88" t="s">
        <v>55</v>
      </c>
      <c r="Y26" s="181"/>
      <c r="Z26" s="182"/>
      <c r="AA26" s="106"/>
      <c r="AB26" s="88" t="s">
        <v>55</v>
      </c>
      <c r="AC26" s="181"/>
      <c r="AD26" s="182"/>
      <c r="AE26" s="106"/>
      <c r="AF26" s="88" t="s">
        <v>55</v>
      </c>
      <c r="AG26" s="181"/>
      <c r="AH26" s="182"/>
      <c r="AI26" s="106"/>
      <c r="AJ26" s="88" t="s">
        <v>55</v>
      </c>
      <c r="AK26" s="181"/>
      <c r="AL26" s="182"/>
      <c r="AM26" s="106"/>
      <c r="AN26" s="88" t="s">
        <v>55</v>
      </c>
      <c r="AO26" s="181"/>
      <c r="AP26" s="182"/>
      <c r="AQ26" s="106"/>
      <c r="AR26" s="88" t="s">
        <v>55</v>
      </c>
      <c r="AS26" s="181"/>
      <c r="AT26" s="182"/>
      <c r="AU26" s="106"/>
      <c r="AV26" s="88" t="s">
        <v>55</v>
      </c>
      <c r="AW26" s="181"/>
      <c r="AX26" s="182"/>
      <c r="AY26" s="106"/>
      <c r="AZ26" s="88" t="s">
        <v>55</v>
      </c>
      <c r="BA26" s="181"/>
      <c r="BB26" s="182"/>
      <c r="BC26" s="106"/>
      <c r="BD26" s="88" t="s">
        <v>55</v>
      </c>
      <c r="BE26" s="181"/>
      <c r="BF26" s="182"/>
      <c r="BG26" s="106"/>
      <c r="BH26" s="88" t="s">
        <v>55</v>
      </c>
      <c r="BI26" s="181"/>
      <c r="BJ26" s="182"/>
      <c r="BK26" s="106"/>
      <c r="BL26" s="88" t="s">
        <v>55</v>
      </c>
      <c r="BM26" s="181"/>
      <c r="BN26" s="182"/>
      <c r="BO26" s="106"/>
      <c r="BP26" s="88" t="s">
        <v>55</v>
      </c>
      <c r="BQ26" s="86">
        <f t="shared" si="3"/>
        <v>0</v>
      </c>
      <c r="BR26" s="87" t="s">
        <v>55</v>
      </c>
      <c r="BS26" s="89">
        <f t="shared" si="4"/>
        <v>0</v>
      </c>
      <c r="BT26" s="85" t="s">
        <v>49</v>
      </c>
      <c r="BU26" s="86">
        <f t="shared" si="5"/>
        <v>0</v>
      </c>
      <c r="BV26" s="90" t="s">
        <v>3</v>
      </c>
    </row>
    <row r="27" spans="1:74" ht="19.5" thickBot="1" x14ac:dyDescent="0.45">
      <c r="A27" s="75">
        <v>24</v>
      </c>
      <c r="B27" s="206" t="s">
        <v>37</v>
      </c>
      <c r="C27" s="199"/>
      <c r="D27" s="207"/>
      <c r="E27" s="208"/>
      <c r="F27" s="82"/>
      <c r="G27" s="83" t="s">
        <v>2</v>
      </c>
      <c r="H27" s="84">
        <f t="shared" si="0"/>
        <v>0</v>
      </c>
      <c r="I27" s="85" t="s">
        <v>49</v>
      </c>
      <c r="J27" s="209" t="str">
        <f t="shared" si="1"/>
        <v/>
      </c>
      <c r="K27" s="209"/>
      <c r="L27" s="86">
        <f t="shared" si="2"/>
        <v>0</v>
      </c>
      <c r="M27" s="87" t="s">
        <v>18</v>
      </c>
      <c r="O27" s="198">
        <v>24</v>
      </c>
      <c r="P27" s="199"/>
      <c r="Q27" s="181"/>
      <c r="R27" s="182"/>
      <c r="S27" s="106"/>
      <c r="T27" s="88" t="s">
        <v>55</v>
      </c>
      <c r="U27" s="181"/>
      <c r="V27" s="182"/>
      <c r="W27" s="106"/>
      <c r="X27" s="88" t="s">
        <v>55</v>
      </c>
      <c r="Y27" s="181"/>
      <c r="Z27" s="182"/>
      <c r="AA27" s="106"/>
      <c r="AB27" s="88" t="s">
        <v>55</v>
      </c>
      <c r="AC27" s="181"/>
      <c r="AD27" s="182"/>
      <c r="AE27" s="106"/>
      <c r="AF27" s="88" t="s">
        <v>55</v>
      </c>
      <c r="AG27" s="181"/>
      <c r="AH27" s="182"/>
      <c r="AI27" s="106"/>
      <c r="AJ27" s="88" t="s">
        <v>55</v>
      </c>
      <c r="AK27" s="181"/>
      <c r="AL27" s="182"/>
      <c r="AM27" s="106"/>
      <c r="AN27" s="88" t="s">
        <v>55</v>
      </c>
      <c r="AO27" s="181"/>
      <c r="AP27" s="182"/>
      <c r="AQ27" s="106"/>
      <c r="AR27" s="88" t="s">
        <v>55</v>
      </c>
      <c r="AS27" s="181"/>
      <c r="AT27" s="182"/>
      <c r="AU27" s="106"/>
      <c r="AV27" s="88" t="s">
        <v>55</v>
      </c>
      <c r="AW27" s="181"/>
      <c r="AX27" s="182"/>
      <c r="AY27" s="106"/>
      <c r="AZ27" s="88" t="s">
        <v>55</v>
      </c>
      <c r="BA27" s="181"/>
      <c r="BB27" s="182"/>
      <c r="BC27" s="106"/>
      <c r="BD27" s="88" t="s">
        <v>55</v>
      </c>
      <c r="BE27" s="181"/>
      <c r="BF27" s="182"/>
      <c r="BG27" s="106"/>
      <c r="BH27" s="88" t="s">
        <v>55</v>
      </c>
      <c r="BI27" s="181"/>
      <c r="BJ27" s="182"/>
      <c r="BK27" s="106"/>
      <c r="BL27" s="88" t="s">
        <v>55</v>
      </c>
      <c r="BM27" s="181"/>
      <c r="BN27" s="182"/>
      <c r="BO27" s="106"/>
      <c r="BP27" s="88" t="s">
        <v>55</v>
      </c>
      <c r="BQ27" s="86">
        <f t="shared" si="3"/>
        <v>0</v>
      </c>
      <c r="BR27" s="87" t="s">
        <v>55</v>
      </c>
      <c r="BS27" s="89">
        <f t="shared" si="4"/>
        <v>0</v>
      </c>
      <c r="BT27" s="85" t="s">
        <v>49</v>
      </c>
      <c r="BU27" s="86">
        <f t="shared" si="5"/>
        <v>0</v>
      </c>
      <c r="BV27" s="90" t="s">
        <v>3</v>
      </c>
    </row>
    <row r="28" spans="1:74" ht="19.5" thickBot="1" x14ac:dyDescent="0.45">
      <c r="A28" s="75">
        <v>25</v>
      </c>
      <c r="B28" s="206" t="s">
        <v>38</v>
      </c>
      <c r="C28" s="199"/>
      <c r="D28" s="207"/>
      <c r="E28" s="208"/>
      <c r="F28" s="82"/>
      <c r="G28" s="83" t="s">
        <v>2</v>
      </c>
      <c r="H28" s="84">
        <f t="shared" si="0"/>
        <v>0</v>
      </c>
      <c r="I28" s="85" t="s">
        <v>49</v>
      </c>
      <c r="J28" s="209" t="str">
        <f t="shared" si="1"/>
        <v/>
      </c>
      <c r="K28" s="209"/>
      <c r="L28" s="86">
        <f t="shared" si="2"/>
        <v>0</v>
      </c>
      <c r="M28" s="87" t="s">
        <v>18</v>
      </c>
      <c r="O28" s="198">
        <v>25</v>
      </c>
      <c r="P28" s="199"/>
      <c r="Q28" s="181"/>
      <c r="R28" s="182"/>
      <c r="S28" s="106"/>
      <c r="T28" s="88" t="s">
        <v>55</v>
      </c>
      <c r="U28" s="181"/>
      <c r="V28" s="182"/>
      <c r="W28" s="106"/>
      <c r="X28" s="88" t="s">
        <v>55</v>
      </c>
      <c r="Y28" s="181"/>
      <c r="Z28" s="182"/>
      <c r="AA28" s="106"/>
      <c r="AB28" s="88" t="s">
        <v>55</v>
      </c>
      <c r="AC28" s="181"/>
      <c r="AD28" s="182"/>
      <c r="AE28" s="106"/>
      <c r="AF28" s="88" t="s">
        <v>55</v>
      </c>
      <c r="AG28" s="181"/>
      <c r="AH28" s="182"/>
      <c r="AI28" s="106"/>
      <c r="AJ28" s="88" t="s">
        <v>55</v>
      </c>
      <c r="AK28" s="181"/>
      <c r="AL28" s="182"/>
      <c r="AM28" s="106"/>
      <c r="AN28" s="88" t="s">
        <v>55</v>
      </c>
      <c r="AO28" s="181"/>
      <c r="AP28" s="182"/>
      <c r="AQ28" s="106"/>
      <c r="AR28" s="88" t="s">
        <v>55</v>
      </c>
      <c r="AS28" s="181"/>
      <c r="AT28" s="182"/>
      <c r="AU28" s="106"/>
      <c r="AV28" s="88" t="s">
        <v>55</v>
      </c>
      <c r="AW28" s="181"/>
      <c r="AX28" s="182"/>
      <c r="AY28" s="106"/>
      <c r="AZ28" s="88" t="s">
        <v>55</v>
      </c>
      <c r="BA28" s="181"/>
      <c r="BB28" s="182"/>
      <c r="BC28" s="106"/>
      <c r="BD28" s="88" t="s">
        <v>55</v>
      </c>
      <c r="BE28" s="181"/>
      <c r="BF28" s="182"/>
      <c r="BG28" s="106"/>
      <c r="BH28" s="88" t="s">
        <v>55</v>
      </c>
      <c r="BI28" s="181"/>
      <c r="BJ28" s="182"/>
      <c r="BK28" s="106"/>
      <c r="BL28" s="88" t="s">
        <v>55</v>
      </c>
      <c r="BM28" s="181"/>
      <c r="BN28" s="182"/>
      <c r="BO28" s="106"/>
      <c r="BP28" s="88" t="s">
        <v>55</v>
      </c>
      <c r="BQ28" s="86">
        <f t="shared" si="3"/>
        <v>0</v>
      </c>
      <c r="BR28" s="87" t="s">
        <v>55</v>
      </c>
      <c r="BS28" s="89">
        <f t="shared" si="4"/>
        <v>0</v>
      </c>
      <c r="BT28" s="85" t="s">
        <v>49</v>
      </c>
      <c r="BU28" s="86">
        <f t="shared" si="5"/>
        <v>0</v>
      </c>
      <c r="BV28" s="90" t="s">
        <v>3</v>
      </c>
    </row>
    <row r="29" spans="1:74" ht="19.5" thickBot="1" x14ac:dyDescent="0.45">
      <c r="A29" s="75">
        <v>26</v>
      </c>
      <c r="B29" s="206" t="s">
        <v>39</v>
      </c>
      <c r="C29" s="199"/>
      <c r="D29" s="207"/>
      <c r="E29" s="208"/>
      <c r="F29" s="82"/>
      <c r="G29" s="83" t="s">
        <v>2</v>
      </c>
      <c r="H29" s="84">
        <f t="shared" si="0"/>
        <v>0</v>
      </c>
      <c r="I29" s="85" t="s">
        <v>49</v>
      </c>
      <c r="J29" s="209" t="str">
        <f t="shared" si="1"/>
        <v/>
      </c>
      <c r="K29" s="209"/>
      <c r="L29" s="86">
        <f t="shared" si="2"/>
        <v>0</v>
      </c>
      <c r="M29" s="87" t="s">
        <v>18</v>
      </c>
      <c r="O29" s="198">
        <v>26</v>
      </c>
      <c r="P29" s="199"/>
      <c r="Q29" s="181"/>
      <c r="R29" s="182"/>
      <c r="S29" s="106"/>
      <c r="T29" s="88" t="s">
        <v>55</v>
      </c>
      <c r="U29" s="181"/>
      <c r="V29" s="182"/>
      <c r="W29" s="106"/>
      <c r="X29" s="88" t="s">
        <v>55</v>
      </c>
      <c r="Y29" s="181"/>
      <c r="Z29" s="182"/>
      <c r="AA29" s="106"/>
      <c r="AB29" s="88" t="s">
        <v>55</v>
      </c>
      <c r="AC29" s="181"/>
      <c r="AD29" s="182"/>
      <c r="AE29" s="106"/>
      <c r="AF29" s="88" t="s">
        <v>55</v>
      </c>
      <c r="AG29" s="181"/>
      <c r="AH29" s="182"/>
      <c r="AI29" s="106"/>
      <c r="AJ29" s="88" t="s">
        <v>55</v>
      </c>
      <c r="AK29" s="181"/>
      <c r="AL29" s="182"/>
      <c r="AM29" s="106"/>
      <c r="AN29" s="88" t="s">
        <v>55</v>
      </c>
      <c r="AO29" s="181"/>
      <c r="AP29" s="182"/>
      <c r="AQ29" s="106"/>
      <c r="AR29" s="88" t="s">
        <v>55</v>
      </c>
      <c r="AS29" s="181"/>
      <c r="AT29" s="182"/>
      <c r="AU29" s="106"/>
      <c r="AV29" s="88" t="s">
        <v>55</v>
      </c>
      <c r="AW29" s="181"/>
      <c r="AX29" s="182"/>
      <c r="AY29" s="106"/>
      <c r="AZ29" s="88" t="s">
        <v>55</v>
      </c>
      <c r="BA29" s="181"/>
      <c r="BB29" s="182"/>
      <c r="BC29" s="106"/>
      <c r="BD29" s="88" t="s">
        <v>55</v>
      </c>
      <c r="BE29" s="181"/>
      <c r="BF29" s="182"/>
      <c r="BG29" s="106"/>
      <c r="BH29" s="88" t="s">
        <v>55</v>
      </c>
      <c r="BI29" s="181"/>
      <c r="BJ29" s="182"/>
      <c r="BK29" s="106"/>
      <c r="BL29" s="88" t="s">
        <v>55</v>
      </c>
      <c r="BM29" s="181"/>
      <c r="BN29" s="182"/>
      <c r="BO29" s="106"/>
      <c r="BP29" s="88" t="s">
        <v>55</v>
      </c>
      <c r="BQ29" s="86">
        <f t="shared" si="3"/>
        <v>0</v>
      </c>
      <c r="BR29" s="87" t="s">
        <v>55</v>
      </c>
      <c r="BS29" s="89">
        <f t="shared" si="4"/>
        <v>0</v>
      </c>
      <c r="BT29" s="85" t="s">
        <v>49</v>
      </c>
      <c r="BU29" s="86">
        <f t="shared" si="5"/>
        <v>0</v>
      </c>
      <c r="BV29" s="90" t="s">
        <v>3</v>
      </c>
    </row>
    <row r="30" spans="1:74" ht="19.5" thickBot="1" x14ac:dyDescent="0.45">
      <c r="A30" s="75">
        <v>27</v>
      </c>
      <c r="B30" s="206" t="s">
        <v>40</v>
      </c>
      <c r="C30" s="199"/>
      <c r="D30" s="207"/>
      <c r="E30" s="208"/>
      <c r="F30" s="82"/>
      <c r="G30" s="83" t="s">
        <v>2</v>
      </c>
      <c r="H30" s="84">
        <f t="shared" si="0"/>
        <v>0</v>
      </c>
      <c r="I30" s="85" t="s">
        <v>49</v>
      </c>
      <c r="J30" s="209" t="str">
        <f t="shared" si="1"/>
        <v/>
      </c>
      <c r="K30" s="209"/>
      <c r="L30" s="86">
        <f t="shared" si="2"/>
        <v>0</v>
      </c>
      <c r="M30" s="87" t="s">
        <v>18</v>
      </c>
      <c r="O30" s="198">
        <v>27</v>
      </c>
      <c r="P30" s="199"/>
      <c r="Q30" s="181"/>
      <c r="R30" s="182"/>
      <c r="S30" s="106"/>
      <c r="T30" s="88" t="s">
        <v>55</v>
      </c>
      <c r="U30" s="181"/>
      <c r="V30" s="182"/>
      <c r="W30" s="106"/>
      <c r="X30" s="88" t="s">
        <v>55</v>
      </c>
      <c r="Y30" s="181"/>
      <c r="Z30" s="182"/>
      <c r="AA30" s="106"/>
      <c r="AB30" s="88" t="s">
        <v>55</v>
      </c>
      <c r="AC30" s="181"/>
      <c r="AD30" s="182"/>
      <c r="AE30" s="106"/>
      <c r="AF30" s="88" t="s">
        <v>55</v>
      </c>
      <c r="AG30" s="181"/>
      <c r="AH30" s="182"/>
      <c r="AI30" s="106"/>
      <c r="AJ30" s="88" t="s">
        <v>55</v>
      </c>
      <c r="AK30" s="181"/>
      <c r="AL30" s="182"/>
      <c r="AM30" s="106"/>
      <c r="AN30" s="88" t="s">
        <v>55</v>
      </c>
      <c r="AO30" s="181"/>
      <c r="AP30" s="182"/>
      <c r="AQ30" s="106"/>
      <c r="AR30" s="88" t="s">
        <v>55</v>
      </c>
      <c r="AS30" s="181"/>
      <c r="AT30" s="182"/>
      <c r="AU30" s="106"/>
      <c r="AV30" s="88" t="s">
        <v>55</v>
      </c>
      <c r="AW30" s="181"/>
      <c r="AX30" s="182"/>
      <c r="AY30" s="106"/>
      <c r="AZ30" s="88" t="s">
        <v>55</v>
      </c>
      <c r="BA30" s="181"/>
      <c r="BB30" s="182"/>
      <c r="BC30" s="106"/>
      <c r="BD30" s="88" t="s">
        <v>55</v>
      </c>
      <c r="BE30" s="181"/>
      <c r="BF30" s="182"/>
      <c r="BG30" s="106"/>
      <c r="BH30" s="88" t="s">
        <v>55</v>
      </c>
      <c r="BI30" s="181"/>
      <c r="BJ30" s="182"/>
      <c r="BK30" s="106"/>
      <c r="BL30" s="88" t="s">
        <v>55</v>
      </c>
      <c r="BM30" s="181"/>
      <c r="BN30" s="182"/>
      <c r="BO30" s="106"/>
      <c r="BP30" s="88" t="s">
        <v>55</v>
      </c>
      <c r="BQ30" s="86">
        <f t="shared" si="3"/>
        <v>0</v>
      </c>
      <c r="BR30" s="87" t="s">
        <v>55</v>
      </c>
      <c r="BS30" s="89">
        <f t="shared" si="4"/>
        <v>0</v>
      </c>
      <c r="BT30" s="85" t="s">
        <v>49</v>
      </c>
      <c r="BU30" s="86">
        <f t="shared" si="5"/>
        <v>0</v>
      </c>
      <c r="BV30" s="90" t="s">
        <v>3</v>
      </c>
    </row>
    <row r="31" spans="1:74" ht="19.5" thickBot="1" x14ac:dyDescent="0.45">
      <c r="A31" s="75">
        <v>28</v>
      </c>
      <c r="B31" s="206" t="s">
        <v>41</v>
      </c>
      <c r="C31" s="199"/>
      <c r="D31" s="207"/>
      <c r="E31" s="208"/>
      <c r="F31" s="82"/>
      <c r="G31" s="83" t="s">
        <v>2</v>
      </c>
      <c r="H31" s="84">
        <f t="shared" si="0"/>
        <v>0</v>
      </c>
      <c r="I31" s="85" t="s">
        <v>49</v>
      </c>
      <c r="J31" s="209" t="str">
        <f t="shared" si="1"/>
        <v/>
      </c>
      <c r="K31" s="209"/>
      <c r="L31" s="86">
        <f t="shared" si="2"/>
        <v>0</v>
      </c>
      <c r="M31" s="87" t="s">
        <v>18</v>
      </c>
      <c r="O31" s="198">
        <v>28</v>
      </c>
      <c r="P31" s="199"/>
      <c r="Q31" s="181"/>
      <c r="R31" s="182"/>
      <c r="S31" s="106"/>
      <c r="T31" s="88" t="s">
        <v>55</v>
      </c>
      <c r="U31" s="181"/>
      <c r="V31" s="182"/>
      <c r="W31" s="106"/>
      <c r="X31" s="88" t="s">
        <v>55</v>
      </c>
      <c r="Y31" s="181"/>
      <c r="Z31" s="182"/>
      <c r="AA31" s="106"/>
      <c r="AB31" s="88" t="s">
        <v>55</v>
      </c>
      <c r="AC31" s="181"/>
      <c r="AD31" s="182"/>
      <c r="AE31" s="106"/>
      <c r="AF31" s="88" t="s">
        <v>55</v>
      </c>
      <c r="AG31" s="181"/>
      <c r="AH31" s="182"/>
      <c r="AI31" s="106"/>
      <c r="AJ31" s="88" t="s">
        <v>55</v>
      </c>
      <c r="AK31" s="181"/>
      <c r="AL31" s="182"/>
      <c r="AM31" s="106"/>
      <c r="AN31" s="88" t="s">
        <v>55</v>
      </c>
      <c r="AO31" s="181"/>
      <c r="AP31" s="182"/>
      <c r="AQ31" s="106"/>
      <c r="AR31" s="88" t="s">
        <v>55</v>
      </c>
      <c r="AS31" s="181"/>
      <c r="AT31" s="182"/>
      <c r="AU31" s="106"/>
      <c r="AV31" s="88" t="s">
        <v>55</v>
      </c>
      <c r="AW31" s="181"/>
      <c r="AX31" s="182"/>
      <c r="AY31" s="106"/>
      <c r="AZ31" s="88" t="s">
        <v>55</v>
      </c>
      <c r="BA31" s="181"/>
      <c r="BB31" s="182"/>
      <c r="BC31" s="106"/>
      <c r="BD31" s="88" t="s">
        <v>55</v>
      </c>
      <c r="BE31" s="181"/>
      <c r="BF31" s="182"/>
      <c r="BG31" s="106"/>
      <c r="BH31" s="88" t="s">
        <v>55</v>
      </c>
      <c r="BI31" s="181"/>
      <c r="BJ31" s="182"/>
      <c r="BK31" s="106"/>
      <c r="BL31" s="88" t="s">
        <v>55</v>
      </c>
      <c r="BM31" s="181"/>
      <c r="BN31" s="182"/>
      <c r="BO31" s="106"/>
      <c r="BP31" s="88" t="s">
        <v>55</v>
      </c>
      <c r="BQ31" s="86">
        <f t="shared" si="3"/>
        <v>0</v>
      </c>
      <c r="BR31" s="87" t="s">
        <v>55</v>
      </c>
      <c r="BS31" s="89">
        <f t="shared" si="4"/>
        <v>0</v>
      </c>
      <c r="BT31" s="85" t="s">
        <v>49</v>
      </c>
      <c r="BU31" s="86">
        <f t="shared" si="5"/>
        <v>0</v>
      </c>
      <c r="BV31" s="90" t="s">
        <v>3</v>
      </c>
    </row>
    <row r="32" spans="1:74" ht="19.5" thickBot="1" x14ac:dyDescent="0.45">
      <c r="A32" s="75">
        <v>29</v>
      </c>
      <c r="B32" s="206" t="s">
        <v>42</v>
      </c>
      <c r="C32" s="199"/>
      <c r="D32" s="207"/>
      <c r="E32" s="208"/>
      <c r="F32" s="82"/>
      <c r="G32" s="83" t="s">
        <v>2</v>
      </c>
      <c r="H32" s="84">
        <f t="shared" si="0"/>
        <v>0</v>
      </c>
      <c r="I32" s="85" t="s">
        <v>49</v>
      </c>
      <c r="J32" s="209" t="str">
        <f t="shared" si="1"/>
        <v/>
      </c>
      <c r="K32" s="209"/>
      <c r="L32" s="86">
        <f t="shared" si="2"/>
        <v>0</v>
      </c>
      <c r="M32" s="87" t="s">
        <v>18</v>
      </c>
      <c r="O32" s="198">
        <v>29</v>
      </c>
      <c r="P32" s="199"/>
      <c r="Q32" s="181"/>
      <c r="R32" s="182"/>
      <c r="S32" s="106"/>
      <c r="T32" s="88" t="s">
        <v>55</v>
      </c>
      <c r="U32" s="181"/>
      <c r="V32" s="182"/>
      <c r="W32" s="106"/>
      <c r="X32" s="88" t="s">
        <v>55</v>
      </c>
      <c r="Y32" s="181"/>
      <c r="Z32" s="182"/>
      <c r="AA32" s="106"/>
      <c r="AB32" s="88" t="s">
        <v>55</v>
      </c>
      <c r="AC32" s="181"/>
      <c r="AD32" s="182"/>
      <c r="AE32" s="106"/>
      <c r="AF32" s="88" t="s">
        <v>55</v>
      </c>
      <c r="AG32" s="181"/>
      <c r="AH32" s="182"/>
      <c r="AI32" s="106"/>
      <c r="AJ32" s="88" t="s">
        <v>55</v>
      </c>
      <c r="AK32" s="181"/>
      <c r="AL32" s="182"/>
      <c r="AM32" s="106"/>
      <c r="AN32" s="88" t="s">
        <v>55</v>
      </c>
      <c r="AO32" s="181"/>
      <c r="AP32" s="182"/>
      <c r="AQ32" s="106"/>
      <c r="AR32" s="88" t="s">
        <v>55</v>
      </c>
      <c r="AS32" s="181"/>
      <c r="AT32" s="182"/>
      <c r="AU32" s="106"/>
      <c r="AV32" s="88" t="s">
        <v>55</v>
      </c>
      <c r="AW32" s="181"/>
      <c r="AX32" s="182"/>
      <c r="AY32" s="106"/>
      <c r="AZ32" s="88" t="s">
        <v>55</v>
      </c>
      <c r="BA32" s="181"/>
      <c r="BB32" s="182"/>
      <c r="BC32" s="106"/>
      <c r="BD32" s="88" t="s">
        <v>55</v>
      </c>
      <c r="BE32" s="181"/>
      <c r="BF32" s="182"/>
      <c r="BG32" s="106"/>
      <c r="BH32" s="88" t="s">
        <v>55</v>
      </c>
      <c r="BI32" s="181"/>
      <c r="BJ32" s="182"/>
      <c r="BK32" s="106"/>
      <c r="BL32" s="88" t="s">
        <v>55</v>
      </c>
      <c r="BM32" s="181"/>
      <c r="BN32" s="182"/>
      <c r="BO32" s="106"/>
      <c r="BP32" s="88" t="s">
        <v>55</v>
      </c>
      <c r="BQ32" s="86">
        <f t="shared" si="3"/>
        <v>0</v>
      </c>
      <c r="BR32" s="87" t="s">
        <v>55</v>
      </c>
      <c r="BS32" s="89">
        <f t="shared" si="4"/>
        <v>0</v>
      </c>
      <c r="BT32" s="85" t="s">
        <v>49</v>
      </c>
      <c r="BU32" s="86">
        <f t="shared" si="5"/>
        <v>0</v>
      </c>
      <c r="BV32" s="90" t="s">
        <v>3</v>
      </c>
    </row>
    <row r="33" spans="1:74" ht="19.5" thickBot="1" x14ac:dyDescent="0.45">
      <c r="A33" s="75">
        <v>30</v>
      </c>
      <c r="B33" s="206" t="s">
        <v>43</v>
      </c>
      <c r="C33" s="199"/>
      <c r="D33" s="207"/>
      <c r="E33" s="208"/>
      <c r="F33" s="82"/>
      <c r="G33" s="83" t="s">
        <v>2</v>
      </c>
      <c r="H33" s="84">
        <f t="shared" si="0"/>
        <v>0</v>
      </c>
      <c r="I33" s="85" t="s">
        <v>49</v>
      </c>
      <c r="J33" s="209" t="str">
        <f t="shared" si="1"/>
        <v/>
      </c>
      <c r="K33" s="209"/>
      <c r="L33" s="86">
        <f t="shared" si="2"/>
        <v>0</v>
      </c>
      <c r="M33" s="87" t="s">
        <v>18</v>
      </c>
      <c r="O33" s="198">
        <v>30</v>
      </c>
      <c r="P33" s="199"/>
      <c r="Q33" s="181"/>
      <c r="R33" s="182"/>
      <c r="S33" s="106"/>
      <c r="T33" s="88" t="s">
        <v>55</v>
      </c>
      <c r="U33" s="181"/>
      <c r="V33" s="182"/>
      <c r="W33" s="106"/>
      <c r="X33" s="88" t="s">
        <v>55</v>
      </c>
      <c r="Y33" s="181"/>
      <c r="Z33" s="182"/>
      <c r="AA33" s="106"/>
      <c r="AB33" s="88" t="s">
        <v>55</v>
      </c>
      <c r="AC33" s="181"/>
      <c r="AD33" s="182"/>
      <c r="AE33" s="106"/>
      <c r="AF33" s="88" t="s">
        <v>55</v>
      </c>
      <c r="AG33" s="181"/>
      <c r="AH33" s="182"/>
      <c r="AI33" s="106"/>
      <c r="AJ33" s="88" t="s">
        <v>55</v>
      </c>
      <c r="AK33" s="181"/>
      <c r="AL33" s="182"/>
      <c r="AM33" s="106"/>
      <c r="AN33" s="88" t="s">
        <v>55</v>
      </c>
      <c r="AO33" s="181"/>
      <c r="AP33" s="182"/>
      <c r="AQ33" s="106"/>
      <c r="AR33" s="88" t="s">
        <v>55</v>
      </c>
      <c r="AS33" s="181"/>
      <c r="AT33" s="182"/>
      <c r="AU33" s="106"/>
      <c r="AV33" s="88" t="s">
        <v>55</v>
      </c>
      <c r="AW33" s="181"/>
      <c r="AX33" s="182"/>
      <c r="AY33" s="106"/>
      <c r="AZ33" s="88" t="s">
        <v>55</v>
      </c>
      <c r="BA33" s="181"/>
      <c r="BB33" s="182"/>
      <c r="BC33" s="106"/>
      <c r="BD33" s="88" t="s">
        <v>55</v>
      </c>
      <c r="BE33" s="181"/>
      <c r="BF33" s="182"/>
      <c r="BG33" s="106"/>
      <c r="BH33" s="88" t="s">
        <v>55</v>
      </c>
      <c r="BI33" s="181"/>
      <c r="BJ33" s="182"/>
      <c r="BK33" s="106"/>
      <c r="BL33" s="88" t="s">
        <v>55</v>
      </c>
      <c r="BM33" s="181"/>
      <c r="BN33" s="182"/>
      <c r="BO33" s="106"/>
      <c r="BP33" s="88" t="s">
        <v>55</v>
      </c>
      <c r="BQ33" s="86">
        <f t="shared" si="3"/>
        <v>0</v>
      </c>
      <c r="BR33" s="91" t="s">
        <v>55</v>
      </c>
      <c r="BS33" s="107">
        <f t="shared" si="4"/>
        <v>0</v>
      </c>
      <c r="BT33" s="92" t="s">
        <v>49</v>
      </c>
      <c r="BU33" s="86">
        <f t="shared" si="5"/>
        <v>0</v>
      </c>
      <c r="BV33" s="90" t="s">
        <v>3</v>
      </c>
    </row>
    <row r="34" spans="1:74" ht="19.5" thickBot="1" x14ac:dyDescent="0.45">
      <c r="A34" s="75" t="s">
        <v>44</v>
      </c>
      <c r="B34" s="209"/>
      <c r="C34" s="209"/>
      <c r="D34" s="211"/>
      <c r="E34" s="211"/>
      <c r="F34" s="93">
        <f>SUM(F4:F33)</f>
        <v>0</v>
      </c>
      <c r="G34" s="87" t="s">
        <v>45</v>
      </c>
      <c r="H34" s="84">
        <f>SUM(H4:H33)</f>
        <v>0</v>
      </c>
      <c r="I34" s="85" t="s">
        <v>50</v>
      </c>
      <c r="J34" s="206"/>
      <c r="K34" s="210"/>
      <c r="L34" s="86">
        <f t="shared" si="2"/>
        <v>0</v>
      </c>
      <c r="M34" s="87" t="s">
        <v>18</v>
      </c>
      <c r="O34" s="200"/>
      <c r="P34" s="201"/>
      <c r="Q34" s="197"/>
      <c r="R34" s="197"/>
      <c r="S34" s="94">
        <f>SUM(S4:S33)</f>
        <v>0</v>
      </c>
      <c r="T34" s="95" t="s">
        <v>55</v>
      </c>
      <c r="U34" s="184"/>
      <c r="V34" s="184"/>
      <c r="W34" s="94">
        <f>SUM(W4:W33)</f>
        <v>0</v>
      </c>
      <c r="X34" s="95" t="s">
        <v>55</v>
      </c>
      <c r="Y34" s="194"/>
      <c r="Z34" s="194"/>
      <c r="AA34" s="94">
        <f>SUM(AA4:AA33)</f>
        <v>0</v>
      </c>
      <c r="AB34" s="95" t="s">
        <v>55</v>
      </c>
      <c r="AC34" s="194"/>
      <c r="AD34" s="194"/>
      <c r="AE34" s="94">
        <f>SUM(AE4:AE33)</f>
        <v>0</v>
      </c>
      <c r="AF34" s="95" t="s">
        <v>55</v>
      </c>
      <c r="AG34" s="194"/>
      <c r="AH34" s="194"/>
      <c r="AI34" s="94">
        <f>SUM(AI4:AI33)</f>
        <v>0</v>
      </c>
      <c r="AJ34" s="95" t="s">
        <v>55</v>
      </c>
      <c r="AK34" s="194"/>
      <c r="AL34" s="194"/>
      <c r="AM34" s="94">
        <f>SUM(AM4:AM33)</f>
        <v>0</v>
      </c>
      <c r="AN34" s="95" t="s">
        <v>55</v>
      </c>
      <c r="AO34" s="184"/>
      <c r="AP34" s="184"/>
      <c r="AQ34" s="94">
        <f>SUM(AQ4:AQ33)</f>
        <v>0</v>
      </c>
      <c r="AR34" s="95" t="s">
        <v>55</v>
      </c>
      <c r="AS34" s="184"/>
      <c r="AT34" s="184"/>
      <c r="AU34" s="94">
        <f>SUM(AU4:AU33)</f>
        <v>0</v>
      </c>
      <c r="AV34" s="95" t="s">
        <v>55</v>
      </c>
      <c r="AW34" s="184"/>
      <c r="AX34" s="184"/>
      <c r="AY34" s="94">
        <f>SUM(AY4:AY33)</f>
        <v>0</v>
      </c>
      <c r="AZ34" s="95" t="s">
        <v>55</v>
      </c>
      <c r="BA34" s="184"/>
      <c r="BB34" s="184"/>
      <c r="BC34" s="94">
        <f>SUM(BC4:BC33)</f>
        <v>0</v>
      </c>
      <c r="BD34" s="95" t="s">
        <v>55</v>
      </c>
      <c r="BE34" s="192"/>
      <c r="BF34" s="193"/>
      <c r="BG34" s="94">
        <f>SUM(BG4:BG33)</f>
        <v>0</v>
      </c>
      <c r="BH34" s="95" t="s">
        <v>55</v>
      </c>
      <c r="BI34" s="184"/>
      <c r="BJ34" s="184"/>
      <c r="BK34" s="94">
        <f>SUM(BK4:BK33)</f>
        <v>0</v>
      </c>
      <c r="BL34" s="95" t="s">
        <v>55</v>
      </c>
      <c r="BM34" s="184"/>
      <c r="BN34" s="184"/>
      <c r="BO34" s="94">
        <f>SUM(BO4:BO33)</f>
        <v>0</v>
      </c>
      <c r="BP34" s="96" t="s">
        <v>55</v>
      </c>
      <c r="BQ34" s="97">
        <f>SUM(BQ4:BQ33)</f>
        <v>0</v>
      </c>
      <c r="BR34" s="98" t="s">
        <v>55</v>
      </c>
      <c r="BS34" s="108">
        <f>SUM(BS4:BS33)</f>
        <v>0</v>
      </c>
      <c r="BT34" s="99" t="s">
        <v>49</v>
      </c>
      <c r="BU34" s="86">
        <f t="shared" si="5"/>
        <v>0</v>
      </c>
      <c r="BV34" s="95" t="s">
        <v>3</v>
      </c>
    </row>
    <row r="35" spans="1:74" ht="19.5" thickBot="1" x14ac:dyDescent="0.45">
      <c r="B35" s="100"/>
      <c r="C35" s="101" t="s">
        <v>47</v>
      </c>
      <c r="D35" s="101" t="s">
        <v>48</v>
      </c>
      <c r="E35" s="244" t="s">
        <v>189</v>
      </c>
      <c r="F35" s="245"/>
      <c r="J35" s="78"/>
      <c r="K35" s="78"/>
      <c r="Q35" s="238">
        <f>Q2</f>
        <v>46100</v>
      </c>
      <c r="R35" s="239"/>
      <c r="U35" s="240">
        <f>U2</f>
        <v>46134</v>
      </c>
      <c r="V35" s="241"/>
      <c r="Y35" s="246">
        <f>Y2</f>
        <v>46164</v>
      </c>
      <c r="Z35" s="247"/>
      <c r="AC35" s="248">
        <f>AC2</f>
        <v>46195</v>
      </c>
      <c r="AD35" s="249"/>
      <c r="AG35" s="248">
        <f>AG2</f>
        <v>46210</v>
      </c>
      <c r="AH35" s="249"/>
      <c r="AK35" s="248">
        <f>AK2</f>
        <v>46225</v>
      </c>
      <c r="AL35" s="249"/>
      <c r="AO35" s="246">
        <f>AO2</f>
        <v>46255</v>
      </c>
      <c r="AP35" s="247"/>
      <c r="AS35" s="246">
        <f>AS2</f>
        <v>46283</v>
      </c>
      <c r="AT35" s="247"/>
      <c r="AW35" s="246">
        <f>AW2</f>
        <v>46317</v>
      </c>
      <c r="AX35" s="247"/>
      <c r="BA35" s="246">
        <f>BA2</f>
        <v>46346</v>
      </c>
      <c r="BB35" s="247"/>
      <c r="BE35" s="246">
        <f>BE2</f>
        <v>46378</v>
      </c>
      <c r="BF35" s="247"/>
      <c r="BI35" s="246">
        <f>BI2</f>
        <v>46409</v>
      </c>
      <c r="BJ35" s="247"/>
      <c r="BM35" s="246">
        <f>BM2</f>
        <v>46440</v>
      </c>
      <c r="BN35" s="247"/>
      <c r="BO35" s="178"/>
      <c r="BP35" s="178"/>
      <c r="BQ35" s="179"/>
      <c r="BR35" s="179"/>
      <c r="BS35" s="250" t="s">
        <v>76</v>
      </c>
      <c r="BT35" s="251"/>
    </row>
    <row r="36" spans="1:74" ht="19.5" thickBot="1" x14ac:dyDescent="0.45">
      <c r="B36" s="101" t="s">
        <v>6</v>
      </c>
      <c r="C36" s="101">
        <f>COUNTIF(D4:E33,"徒歩")</f>
        <v>0</v>
      </c>
      <c r="D36" s="101">
        <f ca="1">SUMIF($D$4:$E$33,"徒歩",$F$4:$F$33)</f>
        <v>0</v>
      </c>
      <c r="E36" s="202">
        <f ca="1">SUMIF($D$4:$E$33,"徒歩",$H$4:$H$33)</f>
        <v>0</v>
      </c>
      <c r="F36" s="203"/>
      <c r="H36" s="102" t="s">
        <v>64</v>
      </c>
      <c r="I36" s="103" t="s">
        <v>47</v>
      </c>
      <c r="J36" s="215" t="s">
        <v>45</v>
      </c>
      <c r="K36" s="215"/>
      <c r="L36" s="236" t="s">
        <v>190</v>
      </c>
      <c r="M36" s="236"/>
      <c r="Q36" s="180" t="s">
        <v>71</v>
      </c>
      <c r="R36" s="180"/>
      <c r="S36" s="104">
        <f>COUNTIF(Q4:R33,"徒歩")</f>
        <v>0</v>
      </c>
      <c r="U36" s="180" t="s">
        <v>6</v>
      </c>
      <c r="V36" s="180"/>
      <c r="W36" s="104">
        <f>COUNTIF(U4:V33,"徒歩")</f>
        <v>0</v>
      </c>
      <c r="Y36" s="180" t="s">
        <v>6</v>
      </c>
      <c r="Z36" s="180"/>
      <c r="AA36" s="104">
        <f>COUNTIF(Y4:Z33,"徒歩")</f>
        <v>0</v>
      </c>
      <c r="AC36" s="180" t="s">
        <v>6</v>
      </c>
      <c r="AD36" s="180"/>
      <c r="AE36" s="104">
        <f>COUNTIF(AC4:AD33,"徒歩")</f>
        <v>0</v>
      </c>
      <c r="AG36" s="180" t="s">
        <v>6</v>
      </c>
      <c r="AH36" s="180"/>
      <c r="AI36" s="104">
        <f>COUNTIF(AG4:AH33,"徒歩")</f>
        <v>0</v>
      </c>
      <c r="AK36" s="180" t="s">
        <v>6</v>
      </c>
      <c r="AL36" s="180"/>
      <c r="AM36" s="104">
        <f>COUNTIF(AK4:AL33,"徒歩")</f>
        <v>0</v>
      </c>
      <c r="AO36" s="180" t="s">
        <v>6</v>
      </c>
      <c r="AP36" s="180"/>
      <c r="AQ36" s="104">
        <f>COUNTIF(AO4:AP33,"徒歩")</f>
        <v>0</v>
      </c>
      <c r="AS36" s="180" t="s">
        <v>6</v>
      </c>
      <c r="AT36" s="180"/>
      <c r="AU36" s="104">
        <f>COUNTIF(AS4:AT33,"徒歩")</f>
        <v>0</v>
      </c>
      <c r="AW36" s="180" t="s">
        <v>6</v>
      </c>
      <c r="AX36" s="180"/>
      <c r="AY36" s="104">
        <f>COUNTIF(AW4:AX33,"徒歩")</f>
        <v>0</v>
      </c>
      <c r="BA36" s="180" t="s">
        <v>6</v>
      </c>
      <c r="BB36" s="180"/>
      <c r="BC36" s="104">
        <f>COUNTIF(BA4:BB33,"徒歩")</f>
        <v>0</v>
      </c>
      <c r="BE36" s="180" t="s">
        <v>6</v>
      </c>
      <c r="BF36" s="180"/>
      <c r="BG36" s="104">
        <f>COUNTIF(BE4:BF33,"徒歩")</f>
        <v>0</v>
      </c>
      <c r="BI36" s="180" t="s">
        <v>6</v>
      </c>
      <c r="BJ36" s="180"/>
      <c r="BK36" s="104">
        <f>COUNTIF(BI4:BJ33,"徒歩")</f>
        <v>0</v>
      </c>
      <c r="BM36" s="180" t="s">
        <v>6</v>
      </c>
      <c r="BN36" s="180"/>
      <c r="BO36" s="104">
        <f>COUNTIF(BM4:BN33,"徒歩")</f>
        <v>0</v>
      </c>
      <c r="BS36" s="180" t="s">
        <v>71</v>
      </c>
      <c r="BT36" s="180"/>
      <c r="BU36" s="104">
        <f>SUM(BO36,BK36,BG36,BC36,AY36,AU36,AQ36,AI36,AM36,AE36,AA36,S36,W36)</f>
        <v>0</v>
      </c>
      <c r="BV36" s="105"/>
    </row>
    <row r="37" spans="1:74" ht="19.5" thickBot="1" x14ac:dyDescent="0.45">
      <c r="B37" s="101" t="s">
        <v>46</v>
      </c>
      <c r="C37" s="101">
        <f>COUNTIF(D4:E33,"バス")</f>
        <v>0</v>
      </c>
      <c r="D37" s="101">
        <f ca="1">SUMIF($D$4:$E$33,"バス",$F$4:$F$33)</f>
        <v>0</v>
      </c>
      <c r="E37" s="202">
        <f ca="1">SUMIF($D$4:$E$33,"バス",$H$4:$H$33)</f>
        <v>0</v>
      </c>
      <c r="F37" s="203"/>
      <c r="H37" s="103" t="s">
        <v>4</v>
      </c>
      <c r="I37" s="103">
        <f>COUNTIF(D4:E33,"車")</f>
        <v>0</v>
      </c>
      <c r="J37" s="215">
        <f ca="1">SUMIF($D$4:$E$33,"車",$F$4:$F$33)</f>
        <v>0</v>
      </c>
      <c r="K37" s="215"/>
      <c r="L37" s="216">
        <f ca="1">SUMIF($D$4:$E$33,"車",$H$4:$H$33)</f>
        <v>0</v>
      </c>
      <c r="M37" s="216"/>
      <c r="Q37" s="180" t="s">
        <v>72</v>
      </c>
      <c r="R37" s="180"/>
      <c r="S37" s="104">
        <f>COUNTIF(Q4:R33,"バス")</f>
        <v>0</v>
      </c>
      <c r="U37" s="180" t="s">
        <v>72</v>
      </c>
      <c r="V37" s="180"/>
      <c r="W37" s="104">
        <f>COUNTIF(U4:V33,"バス")</f>
        <v>0</v>
      </c>
      <c r="Y37" s="180" t="s">
        <v>72</v>
      </c>
      <c r="Z37" s="180"/>
      <c r="AA37" s="104">
        <f>COUNTIF(Y4:Z33,"バス")</f>
        <v>0</v>
      </c>
      <c r="AC37" s="180" t="s">
        <v>72</v>
      </c>
      <c r="AD37" s="180"/>
      <c r="AE37" s="104">
        <f>COUNTIF(AC4:AD33,"バス")</f>
        <v>0</v>
      </c>
      <c r="AG37" s="180" t="s">
        <v>72</v>
      </c>
      <c r="AH37" s="180"/>
      <c r="AI37" s="104">
        <f>COUNTIF(AG4:AH33,"バス")</f>
        <v>0</v>
      </c>
      <c r="AK37" s="180" t="s">
        <v>72</v>
      </c>
      <c r="AL37" s="180"/>
      <c r="AM37" s="104">
        <f>COUNTIF(AK4:AL33,"バス")</f>
        <v>0</v>
      </c>
      <c r="AO37" s="180" t="s">
        <v>72</v>
      </c>
      <c r="AP37" s="180"/>
      <c r="AQ37" s="104">
        <f>COUNTIF(AO4:AP33,"バス")</f>
        <v>0</v>
      </c>
      <c r="AS37" s="180" t="s">
        <v>72</v>
      </c>
      <c r="AT37" s="180"/>
      <c r="AU37" s="104">
        <f>COUNTIF(AS4:AT33,"バス")</f>
        <v>0</v>
      </c>
      <c r="AW37" s="180" t="s">
        <v>72</v>
      </c>
      <c r="AX37" s="180"/>
      <c r="AY37" s="104">
        <f>COUNTIF(AW4:AX33,"バス")</f>
        <v>0</v>
      </c>
      <c r="BA37" s="180" t="s">
        <v>72</v>
      </c>
      <c r="BB37" s="180"/>
      <c r="BC37" s="104">
        <f>COUNTIF(BA4:BB33,"バス")</f>
        <v>0</v>
      </c>
      <c r="BE37" s="180" t="s">
        <v>72</v>
      </c>
      <c r="BF37" s="180"/>
      <c r="BG37" s="104">
        <f>COUNTIF(BE4:BF33,"バス")</f>
        <v>0</v>
      </c>
      <c r="BI37" s="180" t="s">
        <v>72</v>
      </c>
      <c r="BJ37" s="180"/>
      <c r="BK37" s="104">
        <f>COUNTIF(BI4:BJ33,"バス")</f>
        <v>0</v>
      </c>
      <c r="BM37" s="180" t="s">
        <v>72</v>
      </c>
      <c r="BN37" s="180"/>
      <c r="BO37" s="104">
        <f>COUNTIF(BM4:BN33,"バス")</f>
        <v>0</v>
      </c>
      <c r="BS37" s="180" t="s">
        <v>72</v>
      </c>
      <c r="BT37" s="180"/>
      <c r="BU37" s="104">
        <f t="shared" ref="BU37:BU41" si="6">SUM(BO37,BK37,BG37,BC37,AY37,AU37,AQ37,AI37,AM37,AE37,AA37,S37,W37)</f>
        <v>0</v>
      </c>
      <c r="BV37" s="105"/>
    </row>
    <row r="38" spans="1:74" ht="19.5" thickBot="1" x14ac:dyDescent="0.45">
      <c r="B38" s="101" t="s">
        <v>7</v>
      </c>
      <c r="C38" s="101">
        <f>COUNTIF(D4:E33,"自転車")</f>
        <v>0</v>
      </c>
      <c r="D38" s="101">
        <f ca="1">SUMIF($D$4:$E$33,"自転車",$F$4:$F$33)</f>
        <v>0</v>
      </c>
      <c r="E38" s="202">
        <f ca="1">SUMIF($D$4:$E$33,"自転車",$H$4:$H$33)</f>
        <v>0</v>
      </c>
      <c r="F38" s="203"/>
      <c r="H38" s="103" t="s">
        <v>17</v>
      </c>
      <c r="I38" s="103">
        <f>SUM(I37:I37)</f>
        <v>0</v>
      </c>
      <c r="J38" s="215">
        <f ca="1">SUM(J37:K37)</f>
        <v>0</v>
      </c>
      <c r="K38" s="215"/>
      <c r="L38" s="216">
        <f ca="1">SUM(L37:M37)</f>
        <v>0</v>
      </c>
      <c r="M38" s="215"/>
      <c r="Q38" s="180" t="s">
        <v>73</v>
      </c>
      <c r="R38" s="180"/>
      <c r="S38" s="104">
        <f>COUNTIF(Q4:R33,"自転車")</f>
        <v>0</v>
      </c>
      <c r="U38" s="180" t="s">
        <v>7</v>
      </c>
      <c r="V38" s="180"/>
      <c r="W38" s="104">
        <f>COUNTIF(U4:V33,"自転車")</f>
        <v>0</v>
      </c>
      <c r="Y38" s="180" t="s">
        <v>7</v>
      </c>
      <c r="Z38" s="180"/>
      <c r="AA38" s="104">
        <f>COUNTIF(Y4:Z33,"自転車")</f>
        <v>0</v>
      </c>
      <c r="AC38" s="180" t="s">
        <v>7</v>
      </c>
      <c r="AD38" s="180"/>
      <c r="AE38" s="104">
        <f>COUNTIF(AC4:AD33,"自転車")</f>
        <v>0</v>
      </c>
      <c r="AG38" s="180" t="s">
        <v>7</v>
      </c>
      <c r="AH38" s="180"/>
      <c r="AI38" s="104">
        <f>COUNTIF(AG4:AH33,"自転車")</f>
        <v>0</v>
      </c>
      <c r="AK38" s="180" t="s">
        <v>7</v>
      </c>
      <c r="AL38" s="180"/>
      <c r="AM38" s="104">
        <f>COUNTIF(AK4:AL33,"自転車")</f>
        <v>0</v>
      </c>
      <c r="AO38" s="180" t="s">
        <v>7</v>
      </c>
      <c r="AP38" s="180"/>
      <c r="AQ38" s="104">
        <f>COUNTIF(AO4:AP33,"自転車")</f>
        <v>0</v>
      </c>
      <c r="AS38" s="180" t="s">
        <v>7</v>
      </c>
      <c r="AT38" s="180"/>
      <c r="AU38" s="104">
        <f>COUNTIF(AS4:AT33,"自転車")</f>
        <v>0</v>
      </c>
      <c r="AW38" s="180" t="s">
        <v>7</v>
      </c>
      <c r="AX38" s="180"/>
      <c r="AY38" s="104">
        <f>COUNTIF(AW4:AX33,"自転車")</f>
        <v>0</v>
      </c>
      <c r="BA38" s="180" t="s">
        <v>7</v>
      </c>
      <c r="BB38" s="180"/>
      <c r="BC38" s="104">
        <f>COUNTIF(BA4:BB33,"自転車")</f>
        <v>0</v>
      </c>
      <c r="BE38" s="180" t="s">
        <v>7</v>
      </c>
      <c r="BF38" s="180"/>
      <c r="BG38" s="104">
        <f>COUNTIF(BE4:BF33,"自転車")</f>
        <v>0</v>
      </c>
      <c r="BI38" s="180" t="s">
        <v>7</v>
      </c>
      <c r="BJ38" s="180"/>
      <c r="BK38" s="104">
        <f>COUNTIF(BI4:BJ33,"自転車")</f>
        <v>0</v>
      </c>
      <c r="BM38" s="180" t="s">
        <v>7</v>
      </c>
      <c r="BN38" s="180"/>
      <c r="BO38" s="104">
        <f>COUNTIF(BM4:BN33,"自転車")</f>
        <v>0</v>
      </c>
      <c r="BS38" s="180" t="s">
        <v>73</v>
      </c>
      <c r="BT38" s="180"/>
      <c r="BU38" s="104">
        <f t="shared" si="6"/>
        <v>0</v>
      </c>
      <c r="BV38" s="105"/>
    </row>
    <row r="39" spans="1:74" ht="19.5" thickBot="1" x14ac:dyDescent="0.45">
      <c r="B39" s="101" t="s">
        <v>78</v>
      </c>
      <c r="C39" s="101">
        <f>COUNTIF(D4:E33,"バイク")</f>
        <v>0</v>
      </c>
      <c r="D39" s="101">
        <f ca="1">SUMIF($D$4:$E$33,"バイク",$F$4:$F$33)</f>
        <v>0</v>
      </c>
      <c r="E39" s="202">
        <f ca="1">SUMIF($D$4:$E$33,"バイク",$H$4:$H$33)</f>
        <v>0</v>
      </c>
      <c r="F39" s="203"/>
      <c r="H39" s="224" t="s">
        <v>188</v>
      </c>
      <c r="I39" s="225"/>
      <c r="J39" s="225"/>
      <c r="K39" s="225"/>
      <c r="L39" s="230">
        <f ca="1">12*L38</f>
        <v>0</v>
      </c>
      <c r="M39" s="231"/>
      <c r="Q39" s="180" t="s">
        <v>74</v>
      </c>
      <c r="R39" s="180"/>
      <c r="S39" s="104">
        <f>COUNTIF(Q4:R33,"相乗り")</f>
        <v>0</v>
      </c>
      <c r="U39" s="180" t="s">
        <v>53</v>
      </c>
      <c r="V39" s="180"/>
      <c r="W39" s="104">
        <f>COUNTIF(U4:V33,"相乗り")</f>
        <v>0</v>
      </c>
      <c r="Y39" s="180" t="s">
        <v>53</v>
      </c>
      <c r="Z39" s="180"/>
      <c r="AA39" s="104">
        <f>COUNTIF(Y4:Z33,"相乗り")</f>
        <v>0</v>
      </c>
      <c r="AC39" s="180" t="s">
        <v>53</v>
      </c>
      <c r="AD39" s="180"/>
      <c r="AE39" s="104">
        <f>COUNTIF(AC4:AD33,"相乗り")</f>
        <v>0</v>
      </c>
      <c r="AG39" s="180" t="s">
        <v>53</v>
      </c>
      <c r="AH39" s="180"/>
      <c r="AI39" s="104">
        <f>COUNTIF(AG4:AH33,"相乗り")</f>
        <v>0</v>
      </c>
      <c r="AK39" s="180" t="s">
        <v>53</v>
      </c>
      <c r="AL39" s="180"/>
      <c r="AM39" s="104">
        <f>COUNTIF(AK4:AL33,"相乗り")</f>
        <v>0</v>
      </c>
      <c r="AO39" s="180" t="s">
        <v>53</v>
      </c>
      <c r="AP39" s="180"/>
      <c r="AQ39" s="104">
        <f>COUNTIF(AO4:AP33,"相乗り")</f>
        <v>0</v>
      </c>
      <c r="AS39" s="180" t="s">
        <v>53</v>
      </c>
      <c r="AT39" s="180"/>
      <c r="AU39" s="104">
        <f>COUNTIF(AS4:AT33,"相乗り")</f>
        <v>0</v>
      </c>
      <c r="AW39" s="180" t="s">
        <v>53</v>
      </c>
      <c r="AX39" s="180"/>
      <c r="AY39" s="104">
        <f>COUNTIF(AW4:AX33,"相乗り")</f>
        <v>0</v>
      </c>
      <c r="BA39" s="180" t="s">
        <v>53</v>
      </c>
      <c r="BB39" s="180"/>
      <c r="BC39" s="104">
        <f>COUNTIF(BA4:BB33,"相乗り")</f>
        <v>0</v>
      </c>
      <c r="BE39" s="180" t="s">
        <v>53</v>
      </c>
      <c r="BF39" s="180"/>
      <c r="BG39" s="104">
        <f>COUNTIF(BE4:BF33,"相乗り")</f>
        <v>0</v>
      </c>
      <c r="BI39" s="180" t="s">
        <v>53</v>
      </c>
      <c r="BJ39" s="180"/>
      <c r="BK39" s="104">
        <f>COUNTIF(BI4:BJ33,"相乗り")</f>
        <v>0</v>
      </c>
      <c r="BM39" s="180" t="s">
        <v>53</v>
      </c>
      <c r="BN39" s="180"/>
      <c r="BO39" s="104">
        <f>COUNTIF(BM4:BN33,"相乗り")</f>
        <v>0</v>
      </c>
      <c r="BS39" s="180" t="s">
        <v>74</v>
      </c>
      <c r="BT39" s="180"/>
      <c r="BU39" s="104">
        <f t="shared" si="6"/>
        <v>0</v>
      </c>
      <c r="BV39" s="105"/>
    </row>
    <row r="40" spans="1:74" ht="19.5" thickBot="1" x14ac:dyDescent="0.45">
      <c r="B40" s="101" t="s">
        <v>53</v>
      </c>
      <c r="C40" s="101">
        <f>COUNTIF(D3:E32,"相乗り")</f>
        <v>0</v>
      </c>
      <c r="D40" s="101">
        <f ca="1">SUMIF($D$4:$E$33,"相乗り",$F$4:$F$33)</f>
        <v>0</v>
      </c>
      <c r="E40" s="202">
        <f ca="1">SUMIF($D$4:$E$33,"相乗り",$H$4:$H$33)</f>
        <v>0</v>
      </c>
      <c r="F40" s="203"/>
      <c r="H40" s="226"/>
      <c r="I40" s="227"/>
      <c r="J40" s="227"/>
      <c r="K40" s="227"/>
      <c r="L40" s="232"/>
      <c r="M40" s="233"/>
      <c r="Q40" s="180" t="s">
        <v>5</v>
      </c>
      <c r="R40" s="180"/>
      <c r="S40" s="104">
        <f>COUNTIF(Q4:R33,"バイク")</f>
        <v>0</v>
      </c>
      <c r="U40" s="180" t="s">
        <v>5</v>
      </c>
      <c r="V40" s="180"/>
      <c r="W40" s="104">
        <f>COUNTIF(U4:V33,"バイク")</f>
        <v>0</v>
      </c>
      <c r="Y40" s="180" t="s">
        <v>5</v>
      </c>
      <c r="Z40" s="180"/>
      <c r="AA40" s="104">
        <f>COUNTIF(Y4:Z33,"バイク")</f>
        <v>0</v>
      </c>
      <c r="AC40" s="180" t="s">
        <v>5</v>
      </c>
      <c r="AD40" s="180"/>
      <c r="AE40" s="104">
        <f>COUNTIF(AC4:AD33,"バイク")</f>
        <v>0</v>
      </c>
      <c r="AG40" s="180" t="s">
        <v>5</v>
      </c>
      <c r="AH40" s="180"/>
      <c r="AI40" s="104">
        <f>COUNTIF(AG4:AH33,"バイク")</f>
        <v>0</v>
      </c>
      <c r="AK40" s="180" t="s">
        <v>5</v>
      </c>
      <c r="AL40" s="180"/>
      <c r="AM40" s="104">
        <f>COUNTIF(AK4:AL33,"バイク")</f>
        <v>0</v>
      </c>
      <c r="AO40" s="180" t="s">
        <v>5</v>
      </c>
      <c r="AP40" s="180"/>
      <c r="AQ40" s="104">
        <f>COUNTIF(AO4:AP33,"バイク")</f>
        <v>0</v>
      </c>
      <c r="AS40" s="180" t="s">
        <v>5</v>
      </c>
      <c r="AT40" s="180"/>
      <c r="AU40" s="104">
        <f>COUNTIF(AS4:AT33,"バイク")</f>
        <v>0</v>
      </c>
      <c r="AW40" s="180" t="s">
        <v>5</v>
      </c>
      <c r="AX40" s="180"/>
      <c r="AY40" s="104">
        <f>COUNTIF(AW4:AX33,"バイク")</f>
        <v>0</v>
      </c>
      <c r="BA40" s="180" t="s">
        <v>5</v>
      </c>
      <c r="BB40" s="180"/>
      <c r="BC40" s="104">
        <f>COUNTIF(BA4:BB33,"バイク")</f>
        <v>0</v>
      </c>
      <c r="BE40" s="180" t="s">
        <v>5</v>
      </c>
      <c r="BF40" s="180"/>
      <c r="BG40" s="104">
        <f>COUNTIF(BE4:BF33,"バイク")</f>
        <v>0</v>
      </c>
      <c r="BI40" s="180" t="s">
        <v>5</v>
      </c>
      <c r="BJ40" s="180"/>
      <c r="BK40" s="104">
        <f>COUNTIF(BI4:BJ33,"バイク")</f>
        <v>0</v>
      </c>
      <c r="BM40" s="180" t="s">
        <v>5</v>
      </c>
      <c r="BN40" s="180"/>
      <c r="BO40" s="104">
        <f>COUNTIF(BM4:BN33,"バイク")</f>
        <v>0</v>
      </c>
      <c r="BS40" s="180" t="s">
        <v>5</v>
      </c>
      <c r="BT40" s="180"/>
      <c r="BU40" s="104">
        <f t="shared" si="6"/>
        <v>0</v>
      </c>
      <c r="BV40" s="105"/>
    </row>
    <row r="41" spans="1:74" ht="19.5" thickBot="1" x14ac:dyDescent="0.45">
      <c r="B41" s="101" t="s">
        <v>104</v>
      </c>
      <c r="C41" s="101">
        <f>COUNTIF(D4:E33,"その他")</f>
        <v>0</v>
      </c>
      <c r="D41" s="101">
        <f ca="1">SUMIF($D$4:$E$33,"その他",$F$4:$F$33)</f>
        <v>0</v>
      </c>
      <c r="E41" s="202">
        <f ca="1">SUMIF($D$4:$E$33,"その他",$H$4:$H$33)</f>
        <v>0</v>
      </c>
      <c r="F41" s="203"/>
      <c r="H41" s="228"/>
      <c r="I41" s="229"/>
      <c r="J41" s="229"/>
      <c r="K41" s="229"/>
      <c r="L41" s="234"/>
      <c r="M41" s="235"/>
      <c r="Q41" s="180" t="s">
        <v>104</v>
      </c>
      <c r="R41" s="180"/>
      <c r="S41" s="104">
        <f>COUNTIF(Q4:R33,"その他")</f>
        <v>0</v>
      </c>
      <c r="U41" s="180" t="s">
        <v>104</v>
      </c>
      <c r="V41" s="180"/>
      <c r="W41" s="104">
        <f>COUNTIF(U4:V33,"その他")</f>
        <v>0</v>
      </c>
      <c r="Y41" s="180" t="s">
        <v>104</v>
      </c>
      <c r="Z41" s="180"/>
      <c r="AA41" s="104">
        <f>COUNTIF(Y4:Z33,"その他")</f>
        <v>0</v>
      </c>
      <c r="AC41" s="180" t="s">
        <v>104</v>
      </c>
      <c r="AD41" s="180"/>
      <c r="AE41" s="104">
        <f>COUNTIF(AC4:AD33,"その他")</f>
        <v>0</v>
      </c>
      <c r="AG41" s="180" t="s">
        <v>104</v>
      </c>
      <c r="AH41" s="180"/>
      <c r="AI41" s="104">
        <f>COUNTIF(AG4:AH33,"その他")</f>
        <v>0</v>
      </c>
      <c r="AK41" s="180" t="s">
        <v>104</v>
      </c>
      <c r="AL41" s="180"/>
      <c r="AM41" s="104">
        <f>COUNTIF(AK4:AL33,"その他")</f>
        <v>0</v>
      </c>
      <c r="AO41" s="180" t="s">
        <v>104</v>
      </c>
      <c r="AP41" s="180"/>
      <c r="AQ41" s="104">
        <f>COUNTIF(AO4:AP33,"その他")</f>
        <v>0</v>
      </c>
      <c r="AS41" s="180" t="s">
        <v>104</v>
      </c>
      <c r="AT41" s="180"/>
      <c r="AU41" s="104">
        <f>COUNTIF(AS4:AT33,"その他")</f>
        <v>0</v>
      </c>
      <c r="AW41" s="180" t="s">
        <v>104</v>
      </c>
      <c r="AX41" s="180"/>
      <c r="AY41" s="104">
        <f>COUNTIF(AW4:AX33,"その他")</f>
        <v>0</v>
      </c>
      <c r="BA41" s="180" t="s">
        <v>104</v>
      </c>
      <c r="BB41" s="180"/>
      <c r="BC41" s="104">
        <f>COUNTIF(BA4:BB33,"その他")</f>
        <v>0</v>
      </c>
      <c r="BE41" s="180" t="s">
        <v>104</v>
      </c>
      <c r="BF41" s="180"/>
      <c r="BG41" s="104">
        <f>COUNTIF(BE4:BF33,"その他")</f>
        <v>0</v>
      </c>
      <c r="BI41" s="180" t="s">
        <v>104</v>
      </c>
      <c r="BJ41" s="180"/>
      <c r="BK41" s="104">
        <f>COUNTIF(BI4:BJ33,"その他")</f>
        <v>0</v>
      </c>
      <c r="BM41" s="180" t="s">
        <v>104</v>
      </c>
      <c r="BN41" s="180"/>
      <c r="BO41" s="104">
        <f>COUNTIF(BM4:BN33,"その他")</f>
        <v>0</v>
      </c>
      <c r="BS41" s="180" t="s">
        <v>104</v>
      </c>
      <c r="BT41" s="180"/>
      <c r="BU41" s="104">
        <f t="shared" si="6"/>
        <v>0</v>
      </c>
      <c r="BV41" s="105"/>
    </row>
    <row r="42" spans="1:74" ht="19.5" thickBot="1" x14ac:dyDescent="0.45">
      <c r="B42" s="101" t="s">
        <v>17</v>
      </c>
      <c r="C42" s="101">
        <f>SUM(C36:C41)</f>
        <v>0</v>
      </c>
      <c r="D42" s="101">
        <f ca="1">SUM(D36:D41)</f>
        <v>0</v>
      </c>
      <c r="E42" s="202">
        <f ca="1">SUM(E36:F41)</f>
        <v>0</v>
      </c>
      <c r="F42" s="203"/>
      <c r="Q42" s="180" t="s">
        <v>75</v>
      </c>
      <c r="R42" s="180"/>
      <c r="S42" s="104">
        <f>SUM(S36:S41)</f>
        <v>0</v>
      </c>
      <c r="U42" s="180" t="s">
        <v>17</v>
      </c>
      <c r="V42" s="180"/>
      <c r="W42" s="104">
        <f>SUM(W36:W41)</f>
        <v>0</v>
      </c>
      <c r="Y42" s="180" t="s">
        <v>17</v>
      </c>
      <c r="Z42" s="180"/>
      <c r="AA42" s="104">
        <f>SUM(AA36:AA41)</f>
        <v>0</v>
      </c>
      <c r="AC42" s="180" t="s">
        <v>17</v>
      </c>
      <c r="AD42" s="180"/>
      <c r="AE42" s="104">
        <f>SUM(AE36:AE41)</f>
        <v>0</v>
      </c>
      <c r="AG42" s="180" t="s">
        <v>17</v>
      </c>
      <c r="AH42" s="180"/>
      <c r="AI42" s="104">
        <f>SUM(AI36:AI41)</f>
        <v>0</v>
      </c>
      <c r="AK42" s="180" t="s">
        <v>17</v>
      </c>
      <c r="AL42" s="180"/>
      <c r="AM42" s="104">
        <f>SUM(AM36:AM41)</f>
        <v>0</v>
      </c>
      <c r="AO42" s="180" t="s">
        <v>17</v>
      </c>
      <c r="AP42" s="180"/>
      <c r="AQ42" s="104">
        <f>SUM(AQ36:AQ41)</f>
        <v>0</v>
      </c>
      <c r="AS42" s="180" t="s">
        <v>17</v>
      </c>
      <c r="AT42" s="180"/>
      <c r="AU42" s="104">
        <f>SUM(AU36:AU41)</f>
        <v>0</v>
      </c>
      <c r="AW42" s="180" t="s">
        <v>17</v>
      </c>
      <c r="AX42" s="180"/>
      <c r="AY42" s="104">
        <f>SUM(AY36:AY41)</f>
        <v>0</v>
      </c>
      <c r="BA42" s="180" t="s">
        <v>17</v>
      </c>
      <c r="BB42" s="180"/>
      <c r="BC42" s="104">
        <f>SUM(BC36:BC41)</f>
        <v>0</v>
      </c>
      <c r="BE42" s="180" t="s">
        <v>17</v>
      </c>
      <c r="BF42" s="180"/>
      <c r="BG42" s="104">
        <f>SUM(BG36:BG41)</f>
        <v>0</v>
      </c>
      <c r="BI42" s="180" t="s">
        <v>17</v>
      </c>
      <c r="BJ42" s="180"/>
      <c r="BK42" s="104">
        <f>SUM(BK36:BK41)</f>
        <v>0</v>
      </c>
      <c r="BM42" s="180" t="s">
        <v>17</v>
      </c>
      <c r="BN42" s="180"/>
      <c r="BO42" s="104">
        <f>SUM(BO36:BO41)</f>
        <v>0</v>
      </c>
      <c r="BS42" s="180" t="s">
        <v>75</v>
      </c>
      <c r="BT42" s="180"/>
      <c r="BU42" s="104">
        <f>SUM(BU36:BU41)</f>
        <v>0</v>
      </c>
      <c r="BV42" s="105"/>
    </row>
    <row r="46" spans="1:74" hidden="1" x14ac:dyDescent="0.4">
      <c r="B46" s="75" t="s">
        <v>1</v>
      </c>
      <c r="Q46" s="75" t="s">
        <v>58</v>
      </c>
    </row>
    <row r="47" spans="1:74" hidden="1" x14ac:dyDescent="0.4">
      <c r="B47" s="75" t="s">
        <v>4</v>
      </c>
      <c r="Q47" s="75" t="s">
        <v>59</v>
      </c>
    </row>
    <row r="48" spans="1:74" hidden="1" x14ac:dyDescent="0.4">
      <c r="B48" s="75" t="s">
        <v>5</v>
      </c>
      <c r="Q48" s="75" t="s">
        <v>60</v>
      </c>
    </row>
    <row r="49" spans="2:17" hidden="1" x14ac:dyDescent="0.4">
      <c r="B49" s="75" t="s">
        <v>6</v>
      </c>
      <c r="Q49" s="75" t="s">
        <v>61</v>
      </c>
    </row>
    <row r="50" spans="2:17" hidden="1" x14ac:dyDescent="0.4">
      <c r="B50" s="75" t="s">
        <v>7</v>
      </c>
      <c r="Q50" s="75" t="s">
        <v>62</v>
      </c>
    </row>
    <row r="51" spans="2:17" hidden="1" x14ac:dyDescent="0.4">
      <c r="B51" s="75" t="s">
        <v>8</v>
      </c>
      <c r="Q51" s="75" t="s">
        <v>79</v>
      </c>
    </row>
    <row r="52" spans="2:17" hidden="1" x14ac:dyDescent="0.4">
      <c r="B52" s="75" t="s">
        <v>53</v>
      </c>
      <c r="Q52" s="75" t="s">
        <v>105</v>
      </c>
    </row>
    <row r="53" spans="2:17" hidden="1" x14ac:dyDescent="0.4">
      <c r="B53" s="75" t="s">
        <v>105</v>
      </c>
    </row>
  </sheetData>
  <protectedRanges>
    <protectedRange sqref="D4:F33 Q4:R33 U4:V33 Y4:Z33 AC4:AD33 AG4:AH33 AK4:AL33 AO4:AP33 AS4:AT33 AW4:AX33 BA4:BB33 BE4:BF33 BI4:BJ33 BM4:BN33" name="範囲1"/>
  </protectedRanges>
  <mergeCells count="721">
    <mergeCell ref="BI1:BK1"/>
    <mergeCell ref="AK26:AL26"/>
    <mergeCell ref="AK27:AL27"/>
    <mergeCell ref="AK28:AL28"/>
    <mergeCell ref="AK29:AL29"/>
    <mergeCell ref="AK30:AL30"/>
    <mergeCell ref="AK31:AL31"/>
    <mergeCell ref="AK32:AL32"/>
    <mergeCell ref="AK2:AL2"/>
    <mergeCell ref="AM2:AN2"/>
    <mergeCell ref="BA6:BB6"/>
    <mergeCell ref="BA7:BB7"/>
    <mergeCell ref="AL1:AO1"/>
    <mergeCell ref="BA1:BB1"/>
    <mergeCell ref="AO2:AP2"/>
    <mergeCell ref="AO3:AP3"/>
    <mergeCell ref="AQ3:AR3"/>
    <mergeCell ref="AO4:AP4"/>
    <mergeCell ref="AO5:AP5"/>
    <mergeCell ref="BA2:BB2"/>
    <mergeCell ref="BA3:BB3"/>
    <mergeCell ref="AW1:AY1"/>
    <mergeCell ref="BC2:BD2"/>
    <mergeCell ref="AO20:AP20"/>
    <mergeCell ref="BI40:BJ40"/>
    <mergeCell ref="BM40:BN40"/>
    <mergeCell ref="BS40:BT40"/>
    <mergeCell ref="E40:F40"/>
    <mergeCell ref="Q40:R40"/>
    <mergeCell ref="U40:V40"/>
    <mergeCell ref="Y40:Z40"/>
    <mergeCell ref="AC40:AD40"/>
    <mergeCell ref="AG40:AH40"/>
    <mergeCell ref="AK40:AL40"/>
    <mergeCell ref="AO40:AP40"/>
    <mergeCell ref="AS40:AT40"/>
    <mergeCell ref="BI41:BJ41"/>
    <mergeCell ref="BM41:BN41"/>
    <mergeCell ref="BS41:BT41"/>
    <mergeCell ref="Q41:R41"/>
    <mergeCell ref="U41:V41"/>
    <mergeCell ref="Y41:Z41"/>
    <mergeCell ref="AC41:AD41"/>
    <mergeCell ref="AG41:AH41"/>
    <mergeCell ref="AK41:AL41"/>
    <mergeCell ref="AO41:AP41"/>
    <mergeCell ref="AS41:AT41"/>
    <mergeCell ref="AW41:AX41"/>
    <mergeCell ref="AK33:AL33"/>
    <mergeCell ref="AK34:AL34"/>
    <mergeCell ref="AK17:AL17"/>
    <mergeCell ref="AK18:AL18"/>
    <mergeCell ref="AK19:AL19"/>
    <mergeCell ref="AK20:AL20"/>
    <mergeCell ref="AK21:AL21"/>
    <mergeCell ref="AK22:AL22"/>
    <mergeCell ref="AK23:AL23"/>
    <mergeCell ref="AK24:AL24"/>
    <mergeCell ref="AK25:AL25"/>
    <mergeCell ref="BS42:BT42"/>
    <mergeCell ref="BS35:BT35"/>
    <mergeCell ref="AS35:AT35"/>
    <mergeCell ref="AW35:AX35"/>
    <mergeCell ref="BA35:BB35"/>
    <mergeCell ref="BE35:BF35"/>
    <mergeCell ref="BI35:BJ35"/>
    <mergeCell ref="BM35:BN35"/>
    <mergeCell ref="BS36:BT36"/>
    <mergeCell ref="BS37:BT37"/>
    <mergeCell ref="BS38:BT38"/>
    <mergeCell ref="BI36:BJ36"/>
    <mergeCell ref="BI37:BJ37"/>
    <mergeCell ref="BI38:BJ38"/>
    <mergeCell ref="BI39:BJ39"/>
    <mergeCell ref="BI42:BJ42"/>
    <mergeCell ref="BM36:BN36"/>
    <mergeCell ref="BM37:BN37"/>
    <mergeCell ref="BM38:BN38"/>
    <mergeCell ref="BM39:BN39"/>
    <mergeCell ref="BM42:BN42"/>
    <mergeCell ref="BA36:BB36"/>
    <mergeCell ref="BA37:BB37"/>
    <mergeCell ref="BA38:BB38"/>
    <mergeCell ref="BA39:BB39"/>
    <mergeCell ref="BA42:BB42"/>
    <mergeCell ref="BE37:BF37"/>
    <mergeCell ref="BE38:BF38"/>
    <mergeCell ref="BE39:BF39"/>
    <mergeCell ref="BE42:BF42"/>
    <mergeCell ref="AS36:AT36"/>
    <mergeCell ref="AS37:AT37"/>
    <mergeCell ref="AS38:AT38"/>
    <mergeCell ref="AS39:AT39"/>
    <mergeCell ref="AS42:AT42"/>
    <mergeCell ref="AW36:AX36"/>
    <mergeCell ref="AW37:AX37"/>
    <mergeCell ref="AW38:AX38"/>
    <mergeCell ref="AW39:AX39"/>
    <mergeCell ref="AW42:AX42"/>
    <mergeCell ref="BE36:BF36"/>
    <mergeCell ref="BA41:BB41"/>
    <mergeCell ref="BE41:BF41"/>
    <mergeCell ref="AW40:AX40"/>
    <mergeCell ref="BA40:BB40"/>
    <mergeCell ref="BE40:BF40"/>
    <mergeCell ref="AG38:AH38"/>
    <mergeCell ref="AG39:AH39"/>
    <mergeCell ref="AG42:AH42"/>
    <mergeCell ref="Y35:Z35"/>
    <mergeCell ref="AC35:AD35"/>
    <mergeCell ref="AG35:AH35"/>
    <mergeCell ref="AO36:AP36"/>
    <mergeCell ref="AO37:AP37"/>
    <mergeCell ref="AO38:AP38"/>
    <mergeCell ref="AO39:AP39"/>
    <mergeCell ref="AO42:AP42"/>
    <mergeCell ref="AO35:AP35"/>
    <mergeCell ref="AK35:AL35"/>
    <mergeCell ref="AK36:AL36"/>
    <mergeCell ref="AK37:AL37"/>
    <mergeCell ref="AK38:AL38"/>
    <mergeCell ref="AK39:AL39"/>
    <mergeCell ref="AK42:AL42"/>
    <mergeCell ref="AG36:AH36"/>
    <mergeCell ref="AG37:AH37"/>
    <mergeCell ref="AC36:AD36"/>
    <mergeCell ref="AC37:AD37"/>
    <mergeCell ref="AC38:AD38"/>
    <mergeCell ref="AC39:AD39"/>
    <mergeCell ref="F1:L1"/>
    <mergeCell ref="U1:W1"/>
    <mergeCell ref="J21:K21"/>
    <mergeCell ref="Q38:R38"/>
    <mergeCell ref="Q39:R39"/>
    <mergeCell ref="Q35:R35"/>
    <mergeCell ref="U35:V35"/>
    <mergeCell ref="U36:V36"/>
    <mergeCell ref="U37:V37"/>
    <mergeCell ref="U38:V38"/>
    <mergeCell ref="U39:V39"/>
    <mergeCell ref="J8:K8"/>
    <mergeCell ref="O1:T1"/>
    <mergeCell ref="F2:G2"/>
    <mergeCell ref="E36:F36"/>
    <mergeCell ref="E37:F37"/>
    <mergeCell ref="E35:F35"/>
    <mergeCell ref="D30:E30"/>
    <mergeCell ref="D31:E31"/>
    <mergeCell ref="D32:E32"/>
    <mergeCell ref="O21:P21"/>
    <mergeCell ref="O22:P22"/>
    <mergeCell ref="O23:P23"/>
    <mergeCell ref="O24:P24"/>
    <mergeCell ref="AC42:AD42"/>
    <mergeCell ref="Q36:R36"/>
    <mergeCell ref="Q37:R37"/>
    <mergeCell ref="J10:K10"/>
    <mergeCell ref="O4:P4"/>
    <mergeCell ref="O5:P5"/>
    <mergeCell ref="H39:K41"/>
    <mergeCell ref="L39:M41"/>
    <mergeCell ref="Q42:R42"/>
    <mergeCell ref="U42:V42"/>
    <mergeCell ref="Y36:Z36"/>
    <mergeCell ref="Y37:Z37"/>
    <mergeCell ref="Y38:Z38"/>
    <mergeCell ref="Y39:Z39"/>
    <mergeCell ref="Y42:Z42"/>
    <mergeCell ref="J22:K22"/>
    <mergeCell ref="J23:K23"/>
    <mergeCell ref="J36:K36"/>
    <mergeCell ref="J37:K37"/>
    <mergeCell ref="L36:M36"/>
    <mergeCell ref="L37:M37"/>
    <mergeCell ref="O19:P19"/>
    <mergeCell ref="O20:P20"/>
    <mergeCell ref="J33:K33"/>
    <mergeCell ref="E42:F42"/>
    <mergeCell ref="J38:K38"/>
    <mergeCell ref="L38:M38"/>
    <mergeCell ref="E38:F38"/>
    <mergeCell ref="E39:F39"/>
    <mergeCell ref="AG1:AH1"/>
    <mergeCell ref="B5:C5"/>
    <mergeCell ref="D5:E5"/>
    <mergeCell ref="J5:K5"/>
    <mergeCell ref="B11:C11"/>
    <mergeCell ref="D11:E11"/>
    <mergeCell ref="B3:C3"/>
    <mergeCell ref="D3:E3"/>
    <mergeCell ref="F3:G3"/>
    <mergeCell ref="H3:I3"/>
    <mergeCell ref="J3:K3"/>
    <mergeCell ref="B10:C10"/>
    <mergeCell ref="B8:C8"/>
    <mergeCell ref="D9:E9"/>
    <mergeCell ref="J9:K9"/>
    <mergeCell ref="O3:P3"/>
    <mergeCell ref="Q3:R3"/>
    <mergeCell ref="S3:T3"/>
    <mergeCell ref="Z1:AC1"/>
    <mergeCell ref="AK14:AL14"/>
    <mergeCell ref="AK15:AL15"/>
    <mergeCell ref="AK16:AL16"/>
    <mergeCell ref="O6:P6"/>
    <mergeCell ref="O7:P7"/>
    <mergeCell ref="Q4:R4"/>
    <mergeCell ref="Q5:R5"/>
    <mergeCell ref="Q6:R6"/>
    <mergeCell ref="Q7:R7"/>
    <mergeCell ref="Y9:Z9"/>
    <mergeCell ref="Y10:Z10"/>
    <mergeCell ref="AG15:AH15"/>
    <mergeCell ref="AG16:AH16"/>
    <mergeCell ref="AK4:AL4"/>
    <mergeCell ref="AK5:AL5"/>
    <mergeCell ref="AK6:AL6"/>
    <mergeCell ref="AK7:AL7"/>
    <mergeCell ref="Q8:R8"/>
    <mergeCell ref="Q9:R9"/>
    <mergeCell ref="AK11:AL11"/>
    <mergeCell ref="AK12:AL12"/>
    <mergeCell ref="AK13:AL13"/>
    <mergeCell ref="O16:P16"/>
    <mergeCell ref="B13:C13"/>
    <mergeCell ref="U8:V8"/>
    <mergeCell ref="U9:V9"/>
    <mergeCell ref="U10:V10"/>
    <mergeCell ref="U11:V11"/>
    <mergeCell ref="Y8:Z8"/>
    <mergeCell ref="D13:E13"/>
    <mergeCell ref="D10:E10"/>
    <mergeCell ref="D8:E8"/>
    <mergeCell ref="J12:K12"/>
    <mergeCell ref="J13:K13"/>
    <mergeCell ref="D12:E12"/>
    <mergeCell ref="B17:C17"/>
    <mergeCell ref="J11:K11"/>
    <mergeCell ref="D18:E18"/>
    <mergeCell ref="D19:E19"/>
    <mergeCell ref="D20:E20"/>
    <mergeCell ref="D21:E21"/>
    <mergeCell ref="D22:E22"/>
    <mergeCell ref="D23:E23"/>
    <mergeCell ref="B20:C20"/>
    <mergeCell ref="B21:C21"/>
    <mergeCell ref="B22:C22"/>
    <mergeCell ref="B23:C23"/>
    <mergeCell ref="B18:C18"/>
    <mergeCell ref="B19:C19"/>
    <mergeCell ref="J20:K20"/>
    <mergeCell ref="D14:E14"/>
    <mergeCell ref="D15:E15"/>
    <mergeCell ref="D16:E16"/>
    <mergeCell ref="D17:E17"/>
    <mergeCell ref="J18:K18"/>
    <mergeCell ref="J19:K19"/>
    <mergeCell ref="J14:K14"/>
    <mergeCell ref="J15:K15"/>
    <mergeCell ref="B12:C12"/>
    <mergeCell ref="D29:E29"/>
    <mergeCell ref="J30:K30"/>
    <mergeCell ref="J31:K31"/>
    <mergeCell ref="B14:C14"/>
    <mergeCell ref="B15:C15"/>
    <mergeCell ref="B16:C16"/>
    <mergeCell ref="AI2:AJ2"/>
    <mergeCell ref="J32:K32"/>
    <mergeCell ref="D24:E24"/>
    <mergeCell ref="D25:E25"/>
    <mergeCell ref="D26:E26"/>
    <mergeCell ref="B2:E2"/>
    <mergeCell ref="B9:C9"/>
    <mergeCell ref="Y2:Z2"/>
    <mergeCell ref="Y3:Z3"/>
    <mergeCell ref="AA3:AB3"/>
    <mergeCell ref="Y4:Z4"/>
    <mergeCell ref="Y5:Z5"/>
    <mergeCell ref="U2:V2"/>
    <mergeCell ref="Y6:Z6"/>
    <mergeCell ref="Y7:Z7"/>
    <mergeCell ref="J16:K16"/>
    <mergeCell ref="J17:K17"/>
    <mergeCell ref="D27:E27"/>
    <mergeCell ref="O17:P17"/>
    <mergeCell ref="O18:P18"/>
    <mergeCell ref="B34:C34"/>
    <mergeCell ref="J34:K34"/>
    <mergeCell ref="D34:E34"/>
    <mergeCell ref="J24:K24"/>
    <mergeCell ref="J25:K25"/>
    <mergeCell ref="J26:K26"/>
    <mergeCell ref="J27:K27"/>
    <mergeCell ref="J28:K28"/>
    <mergeCell ref="J29:K29"/>
    <mergeCell ref="D33:E33"/>
    <mergeCell ref="B30:C30"/>
    <mergeCell ref="B31:C31"/>
    <mergeCell ref="B32:C32"/>
    <mergeCell ref="B33:C33"/>
    <mergeCell ref="B24:C24"/>
    <mergeCell ref="B25:C25"/>
    <mergeCell ref="B26:C26"/>
    <mergeCell ref="B27:C27"/>
    <mergeCell ref="B28:C28"/>
    <mergeCell ref="B29:C29"/>
    <mergeCell ref="D28:E28"/>
    <mergeCell ref="O25:P25"/>
    <mergeCell ref="Q20:R20"/>
    <mergeCell ref="Q21:R21"/>
    <mergeCell ref="Q22:R22"/>
    <mergeCell ref="E41:F41"/>
    <mergeCell ref="O2:P2"/>
    <mergeCell ref="Q2:R2"/>
    <mergeCell ref="L3:M3"/>
    <mergeCell ref="B6:C6"/>
    <mergeCell ref="D6:E6"/>
    <mergeCell ref="J6:K6"/>
    <mergeCell ref="B7:C7"/>
    <mergeCell ref="D7:E7"/>
    <mergeCell ref="J7:K7"/>
    <mergeCell ref="B4:C4"/>
    <mergeCell ref="D4:E4"/>
    <mergeCell ref="J4:K4"/>
    <mergeCell ref="O8:P8"/>
    <mergeCell ref="O9:P9"/>
    <mergeCell ref="O10:P10"/>
    <mergeCell ref="O11:P11"/>
    <mergeCell ref="O12:P12"/>
    <mergeCell ref="O13:P13"/>
    <mergeCell ref="O14:P14"/>
    <mergeCell ref="O15:P15"/>
    <mergeCell ref="O26:P26"/>
    <mergeCell ref="O27:P27"/>
    <mergeCell ref="O28:P28"/>
    <mergeCell ref="O29:P29"/>
    <mergeCell ref="O30:P30"/>
    <mergeCell ref="O31:P31"/>
    <mergeCell ref="O32:P32"/>
    <mergeCell ref="O33:P33"/>
    <mergeCell ref="O34:P34"/>
    <mergeCell ref="Q30:R30"/>
    <mergeCell ref="Q31:R31"/>
    <mergeCell ref="Q32:R32"/>
    <mergeCell ref="Q33:R33"/>
    <mergeCell ref="Q34:R34"/>
    <mergeCell ref="Q26:R26"/>
    <mergeCell ref="Q27:R27"/>
    <mergeCell ref="Q28:R28"/>
    <mergeCell ref="Q29:R29"/>
    <mergeCell ref="Q23:R23"/>
    <mergeCell ref="Q24:R24"/>
    <mergeCell ref="Q25:R25"/>
    <mergeCell ref="U3:V3"/>
    <mergeCell ref="W3:X3"/>
    <mergeCell ref="U4:V4"/>
    <mergeCell ref="U5:V5"/>
    <mergeCell ref="U6:V6"/>
    <mergeCell ref="U7:V7"/>
    <mergeCell ref="U17:V17"/>
    <mergeCell ref="U18:V18"/>
    <mergeCell ref="U19:V19"/>
    <mergeCell ref="U20:V20"/>
    <mergeCell ref="U21:V21"/>
    <mergeCell ref="Q10:R10"/>
    <mergeCell ref="Q11:R11"/>
    <mergeCell ref="Q12:R12"/>
    <mergeCell ref="Q13:R13"/>
    <mergeCell ref="Q14:R14"/>
    <mergeCell ref="Q15:R15"/>
    <mergeCell ref="Q16:R16"/>
    <mergeCell ref="Q17:R17"/>
    <mergeCell ref="Q18:R18"/>
    <mergeCell ref="Q19:R19"/>
    <mergeCell ref="U32:V32"/>
    <mergeCell ref="U33:V33"/>
    <mergeCell ref="U34:V34"/>
    <mergeCell ref="U27:V27"/>
    <mergeCell ref="U28:V28"/>
    <mergeCell ref="U29:V29"/>
    <mergeCell ref="U30:V30"/>
    <mergeCell ref="U31:V31"/>
    <mergeCell ref="U22:V22"/>
    <mergeCell ref="U23:V23"/>
    <mergeCell ref="U24:V24"/>
    <mergeCell ref="U25:V25"/>
    <mergeCell ref="U26:V26"/>
    <mergeCell ref="Y19:Z19"/>
    <mergeCell ref="Y20:Z20"/>
    <mergeCell ref="Y11:Z11"/>
    <mergeCell ref="Y12:Z12"/>
    <mergeCell ref="Y13:Z13"/>
    <mergeCell ref="Y14:Z14"/>
    <mergeCell ref="Y15:Z15"/>
    <mergeCell ref="U12:V12"/>
    <mergeCell ref="U13:V13"/>
    <mergeCell ref="U14:V14"/>
    <mergeCell ref="U15:V15"/>
    <mergeCell ref="U16:V16"/>
    <mergeCell ref="Y31:Z31"/>
    <mergeCell ref="Y32:Z32"/>
    <mergeCell ref="Y33:Z33"/>
    <mergeCell ref="Y34:Z34"/>
    <mergeCell ref="AC2:AD2"/>
    <mergeCell ref="AC3:AD3"/>
    <mergeCell ref="AC8:AD8"/>
    <mergeCell ref="AC9:AD9"/>
    <mergeCell ref="AC10:AD10"/>
    <mergeCell ref="AC11:AD11"/>
    <mergeCell ref="AC12:AD12"/>
    <mergeCell ref="Y26:Z26"/>
    <mergeCell ref="Y27:Z27"/>
    <mergeCell ref="Y28:Z28"/>
    <mergeCell ref="Y29:Z29"/>
    <mergeCell ref="Y30:Z30"/>
    <mergeCell ref="Y21:Z21"/>
    <mergeCell ref="Y22:Z22"/>
    <mergeCell ref="Y23:Z23"/>
    <mergeCell ref="Y24:Z24"/>
    <mergeCell ref="Y25:Z25"/>
    <mergeCell ref="Y16:Z16"/>
    <mergeCell ref="Y17:Z17"/>
    <mergeCell ref="Y18:Z18"/>
    <mergeCell ref="AC21:AD21"/>
    <mergeCell ref="AC22:AD22"/>
    <mergeCell ref="AC13:AD13"/>
    <mergeCell ref="AC14:AD14"/>
    <mergeCell ref="AC15:AD15"/>
    <mergeCell ref="AC16:AD16"/>
    <mergeCell ref="AC17:AD17"/>
    <mergeCell ref="AE3:AF3"/>
    <mergeCell ref="AC4:AD4"/>
    <mergeCell ref="AC5:AD5"/>
    <mergeCell ref="AC6:AD6"/>
    <mergeCell ref="AC7:AD7"/>
    <mergeCell ref="AC33:AD33"/>
    <mergeCell ref="AC34:AD34"/>
    <mergeCell ref="AG2:AH2"/>
    <mergeCell ref="AG3:AH3"/>
    <mergeCell ref="AG8:AH8"/>
    <mergeCell ref="AG9:AH9"/>
    <mergeCell ref="AG10:AH10"/>
    <mergeCell ref="AG11:AH11"/>
    <mergeCell ref="AG12:AH12"/>
    <mergeCell ref="AG13:AH13"/>
    <mergeCell ref="AG14:AH14"/>
    <mergeCell ref="AC28:AD28"/>
    <mergeCell ref="AC29:AD29"/>
    <mergeCell ref="AC30:AD30"/>
    <mergeCell ref="AC31:AD31"/>
    <mergeCell ref="AC32:AD32"/>
    <mergeCell ref="AC23:AD23"/>
    <mergeCell ref="AC24:AD24"/>
    <mergeCell ref="AC25:AD25"/>
    <mergeCell ref="AC26:AD26"/>
    <mergeCell ref="AC27:AD27"/>
    <mergeCell ref="AC18:AD18"/>
    <mergeCell ref="AC19:AD19"/>
    <mergeCell ref="AC20:AD20"/>
    <mergeCell ref="AG34:AH34"/>
    <mergeCell ref="AG25:AH25"/>
    <mergeCell ref="AG26:AH26"/>
    <mergeCell ref="AG27:AH27"/>
    <mergeCell ref="AG28:AH28"/>
    <mergeCell ref="AG29:AH29"/>
    <mergeCell ref="AG20:AH20"/>
    <mergeCell ref="AG21:AH21"/>
    <mergeCell ref="AG22:AH22"/>
    <mergeCell ref="AG23:AH23"/>
    <mergeCell ref="AG24:AH24"/>
    <mergeCell ref="AG30:AH30"/>
    <mergeCell ref="AG31:AH31"/>
    <mergeCell ref="AG32:AH32"/>
    <mergeCell ref="AG33:AH33"/>
    <mergeCell ref="AG17:AH17"/>
    <mergeCell ref="AG18:AH18"/>
    <mergeCell ref="AG19:AH19"/>
    <mergeCell ref="AI3:AJ3"/>
    <mergeCell ref="AG4:AH4"/>
    <mergeCell ref="AG5:AH5"/>
    <mergeCell ref="AG6:AH6"/>
    <mergeCell ref="AG7:AH7"/>
    <mergeCell ref="AO19:AP19"/>
    <mergeCell ref="AK3:AL3"/>
    <mergeCell ref="AM3:AN3"/>
    <mergeCell ref="AO11:AP11"/>
    <mergeCell ref="AO12:AP12"/>
    <mergeCell ref="AO13:AP13"/>
    <mergeCell ref="AO14:AP14"/>
    <mergeCell ref="AO15:AP15"/>
    <mergeCell ref="AO6:AP6"/>
    <mergeCell ref="AO7:AP7"/>
    <mergeCell ref="AO8:AP8"/>
    <mergeCell ref="AO9:AP9"/>
    <mergeCell ref="AO10:AP10"/>
    <mergeCell ref="AK8:AL8"/>
    <mergeCell ref="AK9:AL9"/>
    <mergeCell ref="AK10:AL10"/>
    <mergeCell ref="AO31:AP31"/>
    <mergeCell ref="AO32:AP32"/>
    <mergeCell ref="AO33:AP33"/>
    <mergeCell ref="AO34:AP34"/>
    <mergeCell ref="AS2:AT2"/>
    <mergeCell ref="AS3:AT3"/>
    <mergeCell ref="AS8:AT8"/>
    <mergeCell ref="AS9:AT9"/>
    <mergeCell ref="AS10:AT10"/>
    <mergeCell ref="AS11:AT11"/>
    <mergeCell ref="AS12:AT12"/>
    <mergeCell ref="AO26:AP26"/>
    <mergeCell ref="AO27:AP27"/>
    <mergeCell ref="AO28:AP28"/>
    <mergeCell ref="AO29:AP29"/>
    <mergeCell ref="AO30:AP30"/>
    <mergeCell ref="AO21:AP21"/>
    <mergeCell ref="AO22:AP22"/>
    <mergeCell ref="AO23:AP23"/>
    <mergeCell ref="AO24:AP24"/>
    <mergeCell ref="AO25:AP25"/>
    <mergeCell ref="AO16:AP16"/>
    <mergeCell ref="AO17:AP17"/>
    <mergeCell ref="AO18:AP18"/>
    <mergeCell ref="AS21:AT21"/>
    <mergeCell ref="AS22:AT22"/>
    <mergeCell ref="AS13:AT13"/>
    <mergeCell ref="AS14:AT14"/>
    <mergeCell ref="AS15:AT15"/>
    <mergeCell ref="AS16:AT16"/>
    <mergeCell ref="AS17:AT17"/>
    <mergeCell ref="AU3:AV3"/>
    <mergeCell ref="AS4:AT4"/>
    <mergeCell ref="AS5:AT5"/>
    <mergeCell ref="AS6:AT6"/>
    <mergeCell ref="AS7:AT7"/>
    <mergeCell ref="AS33:AT33"/>
    <mergeCell ref="AS34:AT34"/>
    <mergeCell ref="AW2:AX2"/>
    <mergeCell ref="AW3:AX3"/>
    <mergeCell ref="AW8:AX8"/>
    <mergeCell ref="AW9:AX9"/>
    <mergeCell ref="AW10:AX10"/>
    <mergeCell ref="AW11:AX11"/>
    <mergeCell ref="AW12:AX12"/>
    <mergeCell ref="AW13:AX13"/>
    <mergeCell ref="AW14:AX14"/>
    <mergeCell ref="AS28:AT28"/>
    <mergeCell ref="AS29:AT29"/>
    <mergeCell ref="AS30:AT30"/>
    <mergeCell ref="AS31:AT31"/>
    <mergeCell ref="AS32:AT32"/>
    <mergeCell ref="AS23:AT23"/>
    <mergeCell ref="AS24:AT24"/>
    <mergeCell ref="AS25:AT25"/>
    <mergeCell ref="AS26:AT26"/>
    <mergeCell ref="AS27:AT27"/>
    <mergeCell ref="AS18:AT18"/>
    <mergeCell ref="AS19:AT19"/>
    <mergeCell ref="AS20:AT20"/>
    <mergeCell ref="AW34:AX34"/>
    <mergeCell ref="AW25:AX25"/>
    <mergeCell ref="AW26:AX26"/>
    <mergeCell ref="AW27:AX27"/>
    <mergeCell ref="AW28:AX28"/>
    <mergeCell ref="AW29:AX29"/>
    <mergeCell ref="AW20:AX20"/>
    <mergeCell ref="AW21:AX21"/>
    <mergeCell ref="AW22:AX22"/>
    <mergeCell ref="AW23:AX23"/>
    <mergeCell ref="AW24:AX24"/>
    <mergeCell ref="BC3:BD3"/>
    <mergeCell ref="BA4:BB4"/>
    <mergeCell ref="BA5:BB5"/>
    <mergeCell ref="AW30:AX30"/>
    <mergeCell ref="AW31:AX31"/>
    <mergeCell ref="AW32:AX32"/>
    <mergeCell ref="AW33:AX33"/>
    <mergeCell ref="AW15:AX15"/>
    <mergeCell ref="AW16:AX16"/>
    <mergeCell ref="AW17:AX17"/>
    <mergeCell ref="AW18:AX18"/>
    <mergeCell ref="AW19:AX19"/>
    <mergeCell ref="AY3:AZ3"/>
    <mergeCell ref="AW4:AX4"/>
    <mergeCell ref="AW5:AX5"/>
    <mergeCell ref="AW6:AX6"/>
    <mergeCell ref="AW7:AX7"/>
    <mergeCell ref="BA19:BB19"/>
    <mergeCell ref="BA20:BB20"/>
    <mergeCell ref="BA11:BB11"/>
    <mergeCell ref="BA12:BB12"/>
    <mergeCell ref="BA13:BB13"/>
    <mergeCell ref="BA14:BB14"/>
    <mergeCell ref="BA15:BB15"/>
    <mergeCell ref="BA8:BB8"/>
    <mergeCell ref="BA9:BB9"/>
    <mergeCell ref="BA10:BB10"/>
    <mergeCell ref="BA31:BB31"/>
    <mergeCell ref="BA32:BB32"/>
    <mergeCell ref="BA33:BB33"/>
    <mergeCell ref="BA34:BB34"/>
    <mergeCell ref="BE2:BF2"/>
    <mergeCell ref="BE3:BF3"/>
    <mergeCell ref="BE8:BF8"/>
    <mergeCell ref="BE9:BF9"/>
    <mergeCell ref="BE10:BF10"/>
    <mergeCell ref="BE11:BF11"/>
    <mergeCell ref="BE12:BF12"/>
    <mergeCell ref="BA26:BB26"/>
    <mergeCell ref="BA27:BB27"/>
    <mergeCell ref="BA28:BB28"/>
    <mergeCell ref="BA29:BB29"/>
    <mergeCell ref="BA30:BB30"/>
    <mergeCell ref="BA21:BB21"/>
    <mergeCell ref="BA22:BB22"/>
    <mergeCell ref="BA23:BB23"/>
    <mergeCell ref="BA24:BB24"/>
    <mergeCell ref="BA25:BB25"/>
    <mergeCell ref="BA16:BB16"/>
    <mergeCell ref="BA17:BB17"/>
    <mergeCell ref="BA18:BB18"/>
    <mergeCell ref="BE21:BF21"/>
    <mergeCell ref="BE22:BF22"/>
    <mergeCell ref="BE13:BF13"/>
    <mergeCell ref="BE14:BF14"/>
    <mergeCell ref="BE15:BF15"/>
    <mergeCell ref="BE16:BF16"/>
    <mergeCell ref="BE17:BF17"/>
    <mergeCell ref="BI2:BJ2"/>
    <mergeCell ref="BI3:BJ3"/>
    <mergeCell ref="BI8:BJ8"/>
    <mergeCell ref="BI9:BJ9"/>
    <mergeCell ref="BI10:BJ10"/>
    <mergeCell ref="BI11:BJ11"/>
    <mergeCell ref="BI12:BJ12"/>
    <mergeCell ref="BI13:BJ13"/>
    <mergeCell ref="BI14:BJ14"/>
    <mergeCell ref="BI18:BJ18"/>
    <mergeCell ref="BI19:BJ19"/>
    <mergeCell ref="BG3:BH3"/>
    <mergeCell ref="BE4:BF4"/>
    <mergeCell ref="BE5:BF5"/>
    <mergeCell ref="BE6:BF6"/>
    <mergeCell ref="BE7:BF7"/>
    <mergeCell ref="BE33:BF33"/>
    <mergeCell ref="BE34:BF34"/>
    <mergeCell ref="BE28:BF28"/>
    <mergeCell ref="BE29:BF29"/>
    <mergeCell ref="BE30:BF30"/>
    <mergeCell ref="BE31:BF31"/>
    <mergeCell ref="BE32:BF32"/>
    <mergeCell ref="BE23:BF23"/>
    <mergeCell ref="BE24:BF24"/>
    <mergeCell ref="BE25:BF25"/>
    <mergeCell ref="BI33:BJ33"/>
    <mergeCell ref="BI34:BJ34"/>
    <mergeCell ref="BI25:BJ25"/>
    <mergeCell ref="BI26:BJ26"/>
    <mergeCell ref="BI27:BJ27"/>
    <mergeCell ref="BI28:BJ28"/>
    <mergeCell ref="BI29:BJ29"/>
    <mergeCell ref="BI20:BJ20"/>
    <mergeCell ref="BI21:BJ21"/>
    <mergeCell ref="BI22:BJ22"/>
    <mergeCell ref="BI23:BJ23"/>
    <mergeCell ref="BI24:BJ24"/>
    <mergeCell ref="BQ3:BR3"/>
    <mergeCell ref="BM26:BN26"/>
    <mergeCell ref="BU3:BV3"/>
    <mergeCell ref="BM30:BN30"/>
    <mergeCell ref="BM21:BN21"/>
    <mergeCell ref="BM22:BN22"/>
    <mergeCell ref="BM23:BN23"/>
    <mergeCell ref="BM24:BN24"/>
    <mergeCell ref="BM25:BN25"/>
    <mergeCell ref="BM16:BN16"/>
    <mergeCell ref="BM17:BN17"/>
    <mergeCell ref="BM18:BN18"/>
    <mergeCell ref="BM19:BN19"/>
    <mergeCell ref="BM20:BN20"/>
    <mergeCell ref="BM3:BN3"/>
    <mergeCell ref="BO3:BP3"/>
    <mergeCell ref="BM4:BN4"/>
    <mergeCell ref="BM5:BN5"/>
    <mergeCell ref="BS3:BT3"/>
    <mergeCell ref="B1:E1"/>
    <mergeCell ref="BM31:BN31"/>
    <mergeCell ref="BM32:BN32"/>
    <mergeCell ref="BM33:BN33"/>
    <mergeCell ref="BM34:BN34"/>
    <mergeCell ref="BM9:BN9"/>
    <mergeCell ref="BM10:BN10"/>
    <mergeCell ref="BM2:BN2"/>
    <mergeCell ref="BI30:BJ30"/>
    <mergeCell ref="BI31:BJ31"/>
    <mergeCell ref="BI32:BJ32"/>
    <mergeCell ref="BI15:BJ15"/>
    <mergeCell ref="BI16:BJ16"/>
    <mergeCell ref="BI17:BJ17"/>
    <mergeCell ref="BK3:BL3"/>
    <mergeCell ref="BI4:BJ4"/>
    <mergeCell ref="BI5:BJ5"/>
    <mergeCell ref="BI6:BJ6"/>
    <mergeCell ref="BI7:BJ7"/>
    <mergeCell ref="BE26:BF26"/>
    <mergeCell ref="BE27:BF27"/>
    <mergeCell ref="BE18:BF18"/>
    <mergeCell ref="BE19:BF19"/>
    <mergeCell ref="BE20:BF20"/>
    <mergeCell ref="BO35:BR35"/>
    <mergeCell ref="BS39:BT39"/>
    <mergeCell ref="BM11:BN11"/>
    <mergeCell ref="BM12:BN12"/>
    <mergeCell ref="BM13:BN13"/>
    <mergeCell ref="BM14:BN14"/>
    <mergeCell ref="BM15:BN15"/>
    <mergeCell ref="BM6:BN6"/>
    <mergeCell ref="BM7:BN7"/>
    <mergeCell ref="BM8:BN8"/>
    <mergeCell ref="BM27:BN27"/>
    <mergeCell ref="BM28:BN28"/>
    <mergeCell ref="BM29:BN29"/>
  </mergeCells>
  <phoneticPr fontId="1"/>
  <dataValidations count="2">
    <dataValidation type="list" allowBlank="1" showInputMessage="1" showErrorMessage="1" sqref="D4:E33" xr:uid="{00000000-0002-0000-0600-000000000000}">
      <formula1>$B$47:$B$53</formula1>
    </dataValidation>
    <dataValidation type="list" allowBlank="1" showInputMessage="1" showErrorMessage="1" sqref="Q4:R33 U4:V33 Y4:Z33 AC4:AD33 AG4:AH33 AK4:AL33 AO4:AP33 AS4:AT33 AW4:AX33 BA4:BB33 BE4:BF33 BI4:BJ33 BM4:BN33" xr:uid="{00000000-0002-0000-0600-000001000000}">
      <formula1>$Q$47:$Q$52</formula1>
    </dataValidation>
  </dataValidations>
  <printOptions horizontalCentered="1"/>
  <pageMargins left="0.23622047244094491" right="0.23622047244094491" top="0.74803149606299213" bottom="0.74803149606299213" header="0.31496062992125984" footer="0.31496062992125984"/>
  <pageSetup paperSize="9" scale="89" fitToWidth="0" orientation="portrait" r:id="rId1"/>
  <colBreaks count="6" manualBreakCount="6">
    <brk id="14" max="42" man="1"/>
    <brk id="24" max="42" man="1"/>
    <brk id="36" max="42" man="1"/>
    <brk id="48" max="42" man="1"/>
    <brk id="60" max="42" man="1"/>
    <brk id="74" max="40" man="1"/>
  </colBreaks>
  <ignoredErrors>
    <ignoredError sqref="E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 【様式１】 事業者情報</vt:lpstr>
      <vt:lpstr>実績報告書1</vt:lpstr>
      <vt:lpstr>実績報告書2</vt:lpstr>
      <vt:lpstr>実績報告書3</vt:lpstr>
      <vt:lpstr>実績報告書4</vt:lpstr>
      <vt:lpstr>実績報告書5</vt:lpstr>
      <vt:lpstr>【様式２】入力シート</vt:lpstr>
      <vt:lpstr>' 【様式１】 事業者情報'!Print_Area</vt:lpstr>
      <vt:lpstr>【様式２】入力シート!Print_Area</vt:lpstr>
      <vt:lpstr>実績報告書1!Print_Area</vt:lpstr>
      <vt:lpstr>実績報告書2!Print_Area</vt:lpstr>
      <vt:lpstr>実績報告書3!Print_Area</vt:lpstr>
      <vt:lpstr>実績報告書4!Print_Area</vt:lpstr>
      <vt:lpstr>実績報告書5!Print_Area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丹波市役所</dc:creator>
  <cp:lastModifiedBy>Administrator</cp:lastModifiedBy>
  <cp:lastPrinted>2026-03-21T08:41:43Z</cp:lastPrinted>
  <dcterms:created xsi:type="dcterms:W3CDTF">2018-01-22T04:39:09Z</dcterms:created>
  <dcterms:modified xsi:type="dcterms:W3CDTF">2026-03-21T08:44:00Z</dcterms:modified>
</cp:coreProperties>
</file>