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3.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66925"/>
  <mc:AlternateContent xmlns:mc="http://schemas.openxmlformats.org/markup-compatibility/2006">
    <mc:Choice Requires="x15">
      <x15ac:absPath xmlns:x15ac="http://schemas.microsoft.com/office/spreadsheetml/2010/11/ac" url="\\10.79.176.19\組織\福祉部\社会福祉課\100_社会福祉課（令和６年度～）\03-14-19_老人クラブ運営費補助金\R08_\03_申請案内\01_単位・地域老人クラブ代表者宛て\"/>
    </mc:Choice>
  </mc:AlternateContent>
  <xr:revisionPtr revIDLastSave="0" documentId="13_ncr:1_{9556FD3D-F416-4B47-99FE-503332A34118}" xr6:coauthVersionLast="47" xr6:coauthVersionMax="47" xr10:uidLastSave="{00000000-0000-0000-0000-000000000000}"/>
  <bookViews>
    <workbookView xWindow="28680" yWindow="-120" windowWidth="29040" windowHeight="15720" tabRatio="866" xr2:uid="{CD5778E3-A28A-4AC1-9B89-24D6795B67B9}"/>
  </bookViews>
  <sheets>
    <sheet name="入力の際の注意事項" sheetId="8" r:id="rId1"/>
    <sheet name="（１）基本情報シート" sheetId="2" r:id="rId2"/>
    <sheet name="（２）申請書" sheetId="1" r:id="rId3"/>
    <sheet name="（３）事業計画書" sheetId="3" r:id="rId4"/>
    <sheet name="（４）収入支出予算書" sheetId="4" r:id="rId5"/>
    <sheet name="（５）活動強化推進事業計画書　※単老のみ" sheetId="5" r:id="rId6"/>
    <sheet name="（６）会員名簿" sheetId="6" r:id="rId7"/>
    <sheet name="（７）請求書（概算払い）" sheetId="7" r:id="rId8"/>
    <sheet name="集計表" sheetId="9" state="hidden" r:id="rId9"/>
  </sheets>
  <definedNames>
    <definedName name="_xlnm.Print_Area" localSheetId="2">'（２）申請書'!$A$1:$U$40</definedName>
    <definedName name="_xlnm.Print_Area" localSheetId="3">'（３）事業計画書'!$A$1:$V$29</definedName>
    <definedName name="_xlnm.Print_Area" localSheetId="4">'（４）収入支出予算書'!$A$1:$J$42</definedName>
    <definedName name="_xlnm.Print_Area" localSheetId="5">'（５）活動強化推進事業計画書　※単老のみ'!$A$1:$N$62</definedName>
    <definedName name="_xlnm.Print_Area" localSheetId="6">'（６）会員名簿'!$A$1:$H$42</definedName>
    <definedName name="_xlnm.Print_Area" localSheetId="7">'（７）請求書（概算払い）'!$A$1:$O$40</definedName>
    <definedName name="単位老人クラブ">'（１）基本情報シート'!$V$22:$V$24</definedName>
    <definedName name="地域老人クラブ">'（１）基本情報シート'!$V$25:$V$26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D3" i="9" l="1"/>
  <c r="BD4" i="9" s="1"/>
  <c r="BC3" i="9"/>
  <c r="BC4" i="9" s="1"/>
  <c r="BB3" i="9"/>
  <c r="BA3" i="9"/>
  <c r="BA4" i="9" s="1"/>
  <c r="AZ3" i="9"/>
  <c r="AY3" i="9"/>
  <c r="AY4" i="9" s="1"/>
  <c r="AQ3" i="9"/>
  <c r="AQ4" i="9" s="1"/>
  <c r="AP3" i="9"/>
  <c r="AO3" i="9"/>
  <c r="AN3" i="9"/>
  <c r="AN4" i="9" s="1"/>
  <c r="AF3" i="9"/>
  <c r="AF4" i="9" s="1"/>
  <c r="AE3" i="9"/>
  <c r="AE4" i="9" s="1"/>
  <c r="AD3" i="9"/>
  <c r="AC3" i="9"/>
  <c r="AC4" i="9" s="1"/>
  <c r="AB3" i="9"/>
  <c r="AB4" i="9" s="1"/>
  <c r="AA3" i="9"/>
  <c r="AA4" i="9" s="1"/>
  <c r="Z3" i="9"/>
  <c r="Z4" i="9" s="1"/>
  <c r="Y3" i="9"/>
  <c r="Y4" i="9" s="1"/>
  <c r="X3" i="9"/>
  <c r="W3" i="9"/>
  <c r="W4" i="9" s="1"/>
  <c r="V3" i="9"/>
  <c r="V4" i="9" s="1"/>
  <c r="U3" i="9"/>
  <c r="T3" i="9"/>
  <c r="U4" i="9"/>
  <c r="X4" i="9"/>
  <c r="AD4" i="9"/>
  <c r="AG4" i="9"/>
  <c r="AH4" i="9"/>
  <c r="AI4" i="9"/>
  <c r="AJ4" i="9"/>
  <c r="AK4" i="9"/>
  <c r="AL4" i="9"/>
  <c r="AM4" i="9"/>
  <c r="AO4" i="9"/>
  <c r="AP4" i="9"/>
  <c r="AR4" i="9"/>
  <c r="AS4" i="9"/>
  <c r="AT4" i="9"/>
  <c r="AU4" i="9"/>
  <c r="AV4" i="9"/>
  <c r="AW4" i="9"/>
  <c r="AX4" i="9"/>
  <c r="AZ4" i="9"/>
  <c r="BB4" i="9"/>
  <c r="BE4" i="9"/>
  <c r="BF4" i="9"/>
  <c r="BG4" i="9"/>
  <c r="BH4" i="9"/>
  <c r="BI4" i="9"/>
  <c r="BJ4" i="9"/>
  <c r="BK3" i="9" l="1"/>
  <c r="T4" i="9"/>
  <c r="P4" i="9" a="1"/>
  <c r="P4" i="9" s="1"/>
  <c r="P3" i="9" a="1"/>
  <c r="P3" i="9" s="1"/>
  <c r="N3" i="9"/>
  <c r="M3" i="9"/>
  <c r="L3" i="9"/>
  <c r="K3" i="9"/>
  <c r="J3" i="9"/>
  <c r="I3" i="9"/>
  <c r="H3" i="9"/>
  <c r="G3" i="9"/>
  <c r="F3" i="9"/>
  <c r="F4" i="9" s="1"/>
  <c r="E3" i="9"/>
  <c r="E4" i="9" s="1"/>
  <c r="D3" i="9"/>
  <c r="D4" i="9" s="1"/>
  <c r="C3" i="9"/>
  <c r="C4" i="9" s="1"/>
  <c r="B3" i="9"/>
  <c r="A3" i="9"/>
  <c r="A4" i="9"/>
  <c r="G4" i="9"/>
  <c r="H4" i="9"/>
  <c r="I4" i="9"/>
  <c r="J4" i="9"/>
  <c r="K4" i="9"/>
  <c r="L4" i="9"/>
  <c r="M4" i="9"/>
  <c r="N4" i="9"/>
  <c r="O3" i="9" l="1"/>
  <c r="I7" i="9"/>
  <c r="B4" i="9"/>
  <c r="I8" i="9"/>
  <c r="O4" i="9" l="1"/>
  <c r="O39" i="5" l="1"/>
  <c r="O38" i="5"/>
  <c r="O58" i="5"/>
  <c r="O57" i="5"/>
  <c r="O55" i="5"/>
  <c r="O54" i="5"/>
  <c r="O52" i="5"/>
  <c r="O50" i="5"/>
  <c r="O42" i="5"/>
  <c r="O41" i="5"/>
  <c r="O30" i="5"/>
  <c r="O29" i="5"/>
  <c r="O28" i="5"/>
  <c r="O26" i="5"/>
  <c r="O25" i="5"/>
  <c r="O24" i="5"/>
  <c r="O22" i="5"/>
  <c r="O20" i="5"/>
  <c r="O17" i="5"/>
  <c r="O13" i="5"/>
  <c r="O15" i="5"/>
  <c r="O16" i="5"/>
  <c r="O12" i="5"/>
  <c r="P8" i="2"/>
  <c r="H34" i="4"/>
  <c r="K34" i="4" s="1"/>
  <c r="K10" i="4"/>
  <c r="W26" i="3"/>
  <c r="S26" i="3"/>
  <c r="P7" i="2"/>
  <c r="P37" i="2"/>
  <c r="P36" i="2"/>
  <c r="P19" i="2"/>
  <c r="P13" i="2"/>
  <c r="P12" i="2"/>
  <c r="P39" i="2"/>
  <c r="P38" i="2"/>
  <c r="P35" i="2"/>
  <c r="P34" i="2"/>
  <c r="P21" i="2"/>
  <c r="P17" i="2"/>
  <c r="P11" i="2"/>
  <c r="P14" i="2"/>
  <c r="P9" i="2"/>
  <c r="F33" i="2"/>
  <c r="S24" i="3"/>
  <c r="S23" i="3"/>
  <c r="S22" i="3"/>
  <c r="S21" i="3"/>
  <c r="S20" i="3"/>
  <c r="S19" i="3"/>
  <c r="S18" i="3"/>
  <c r="S17" i="3"/>
  <c r="S16" i="3"/>
  <c r="S15" i="3"/>
  <c r="S14" i="3"/>
  <c r="S13" i="3"/>
  <c r="S12" i="3"/>
  <c r="S11" i="3"/>
  <c r="S9" i="3"/>
  <c r="U8" i="3" s="1"/>
  <c r="S10" i="3"/>
  <c r="S8" i="3"/>
  <c r="S7" i="3"/>
  <c r="M11" i="1"/>
  <c r="N13" i="6"/>
  <c r="M13" i="6"/>
  <c r="L13" i="6"/>
  <c r="K13" i="6"/>
  <c r="U19" i="2" a="1"/>
  <c r="U19" i="2" s="1"/>
  <c r="Y8" i="2"/>
  <c r="Y10" i="2"/>
  <c r="Y15" i="2"/>
  <c r="Y14" i="2"/>
  <c r="Y12" i="2"/>
  <c r="I54" i="2" l="1" a="1"/>
  <c r="I54" i="2" s="1"/>
  <c r="I53" i="2" a="1"/>
  <c r="I53" i="2" s="1"/>
  <c r="G34" i="7"/>
  <c r="H33" i="7"/>
  <c r="G32" i="7"/>
  <c r="G28" i="7"/>
  <c r="H27" i="7"/>
  <c r="G26" i="7"/>
  <c r="G35" i="7"/>
  <c r="G29" i="7"/>
  <c r="C18" i="7"/>
  <c r="C17" i="7"/>
  <c r="N16" i="7"/>
  <c r="M16" i="7"/>
  <c r="L16" i="7"/>
  <c r="K16" i="7"/>
  <c r="J16" i="7"/>
  <c r="I16" i="7"/>
  <c r="H16" i="7"/>
  <c r="K26" i="1" l="1"/>
  <c r="I10" i="7"/>
  <c r="K25" i="1"/>
  <c r="I9" i="7"/>
  <c r="C16" i="7"/>
  <c r="H13" i="7"/>
  <c r="C13" i="7"/>
  <c r="P2" i="3"/>
  <c r="L10" i="1"/>
  <c r="J8" i="1"/>
  <c r="H24" i="7"/>
  <c r="G23" i="7"/>
  <c r="G22" i="7"/>
  <c r="H22" i="1" l="1"/>
  <c r="F3" i="7"/>
  <c r="E7" i="4"/>
  <c r="N12" i="6"/>
  <c r="L12" i="6"/>
  <c r="M12" i="6"/>
  <c r="K12" i="6"/>
  <c r="N11" i="6"/>
  <c r="L11" i="6"/>
  <c r="M11" i="6"/>
  <c r="D11" i="6" s="1"/>
  <c r="K11" i="6"/>
  <c r="N10" i="6"/>
  <c r="L10" i="6"/>
  <c r="M10" i="6"/>
  <c r="K10" i="6"/>
  <c r="N9" i="6"/>
  <c r="L9" i="6"/>
  <c r="M9" i="6"/>
  <c r="K9" i="6"/>
  <c r="N8" i="6"/>
  <c r="L8" i="6"/>
  <c r="M8" i="6"/>
  <c r="D8" i="6" s="1"/>
  <c r="K8" i="6"/>
  <c r="N7" i="6"/>
  <c r="L7" i="6"/>
  <c r="M7" i="6"/>
  <c r="K7" i="6"/>
  <c r="B9" i="6" l="1"/>
  <c r="D12" i="6"/>
  <c r="D9" i="6"/>
  <c r="D7" i="6"/>
  <c r="D10" i="6"/>
  <c r="D13" i="6"/>
  <c r="B12" i="6"/>
  <c r="B13" i="6"/>
  <c r="B11" i="6"/>
  <c r="F11" i="6" s="1"/>
  <c r="B10" i="6"/>
  <c r="B8" i="6"/>
  <c r="F8" i="6" s="1"/>
  <c r="B7" i="6"/>
  <c r="F12" i="6" l="1"/>
  <c r="B14" i="6"/>
  <c r="D14" i="6"/>
  <c r="F7" i="6"/>
  <c r="F9" i="6"/>
  <c r="F10" i="6"/>
  <c r="F13" i="6"/>
  <c r="F3" i="6"/>
  <c r="G3" i="4"/>
  <c r="J4" i="5"/>
  <c r="E8" i="4"/>
  <c r="H8" i="4" s="1"/>
  <c r="L9" i="1"/>
  <c r="H15" i="4"/>
  <c r="M4" i="1"/>
  <c r="F14" i="6" l="1"/>
  <c r="H11" i="4"/>
  <c r="K10" i="2" l="1"/>
  <c r="B15" i="6"/>
  <c r="H27" i="4"/>
  <c r="H21" i="4"/>
  <c r="U20" i="3"/>
  <c r="U14" i="3"/>
  <c r="G3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V2" authorId="0" shapeId="0" xr:uid="{C65090FD-0C8B-4E46-87F0-30029568BBA2}">
      <text>
        <r>
          <rPr>
            <b/>
            <sz val="14"/>
            <color indexed="81"/>
            <rFont val="MS P ゴシック"/>
            <family val="3"/>
            <charset val="128"/>
          </rPr>
          <t>入力箇所：白色枠</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W3" authorId="0" shapeId="0" xr:uid="{72FE6343-9B85-4225-AD9A-BC97F4BB0E88}">
      <text>
        <r>
          <rPr>
            <b/>
            <sz val="14"/>
            <color indexed="81"/>
            <rFont val="MS P ゴシック"/>
            <family val="3"/>
            <charset val="128"/>
          </rPr>
          <t>入力箇所：白色枠</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K4" authorId="0" shapeId="0" xr:uid="{61666745-BA59-4362-9329-C5DB9BD7D470}">
      <text>
        <r>
          <rPr>
            <b/>
            <sz val="14"/>
            <color indexed="81"/>
            <rFont val="MS P ゴシック"/>
            <family val="3"/>
            <charset val="128"/>
          </rPr>
          <t>入力箇所：白色枠</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O4" authorId="0" shapeId="0" xr:uid="{5A69C158-CD4E-496A-9301-E13635C78665}">
      <text>
        <r>
          <rPr>
            <b/>
            <sz val="14"/>
            <color indexed="81"/>
            <rFont val="MS P ゴシック"/>
            <family val="3"/>
            <charset val="128"/>
          </rPr>
          <t>市老連加盟クラブのみ入力
入力箇所：白色枠
「はい」か「いいえ」を選択してください。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3" authorId="0" shapeId="0" xr:uid="{0689CC71-D896-40C4-9733-4406E46BC65F}">
      <text>
        <r>
          <rPr>
            <b/>
            <sz val="14"/>
            <color indexed="81"/>
            <rFont val="MS P ゴシック"/>
            <family val="3"/>
            <charset val="128"/>
          </rPr>
          <t>入力箇所：白色枠
２会員名簿に氏名、
性別、年齢を入力すると、１性別年代別会員数構成内訳表に数値が反映されます。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Q3" authorId="0" shapeId="0" xr:uid="{45C4B8C3-5931-4638-9846-2CA01C11D150}">
      <text>
        <r>
          <rPr>
            <b/>
            <sz val="18"/>
            <color indexed="81"/>
            <rFont val="MS P ゴシック"/>
            <family val="3"/>
            <charset val="128"/>
          </rPr>
          <t>（１）基本情報シートの支払い方法にチェックがついていない場合は精算払いになります。
概算払いを希望する場合は、（１）基本情報シートの支払い方法にチェックをしてください。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<sst xmlns="http://schemas.openxmlformats.org/spreadsheetml/2006/main" count="664" uniqueCount="394">
  <si>
    <t>老人クラブ補助金交付申請書</t>
    <phoneticPr fontId="1"/>
  </si>
  <si>
    <t>丹波市長　　</t>
    <phoneticPr fontId="1"/>
  </si>
  <si>
    <t>林　　時彦　</t>
    <phoneticPr fontId="1"/>
  </si>
  <si>
    <t>様</t>
    <phoneticPr fontId="1"/>
  </si>
  <si>
    <t>丹波市</t>
    <phoneticPr fontId="1"/>
  </si>
  <si>
    <t>老人クラブ名</t>
    <phoneticPr fontId="1"/>
  </si>
  <si>
    <t>：</t>
    <phoneticPr fontId="1"/>
  </si>
  <si>
    <t>代表者住所</t>
    <phoneticPr fontId="1"/>
  </si>
  <si>
    <t>代表者氏名</t>
    <phoneticPr fontId="1"/>
  </si>
  <si>
    <t>代表者連絡先</t>
    <phoneticPr fontId="1"/>
  </si>
  <si>
    <t>記</t>
    <rPh sb="0" eb="1">
      <t>キ</t>
    </rPh>
    <phoneticPr fontId="1"/>
  </si>
  <si>
    <t>〔内訳〕</t>
    <phoneticPr fontId="1"/>
  </si>
  <si>
    <t>補助金の名称</t>
    <phoneticPr fontId="1"/>
  </si>
  <si>
    <t>補助交付申請額</t>
    <phoneticPr fontId="1"/>
  </si>
  <si>
    <t>　　※（２）は丹波市老人クラブ連合会加盟クラブのみ</t>
    <phoneticPr fontId="1"/>
  </si>
  <si>
    <t>添付書類</t>
    <phoneticPr fontId="1"/>
  </si>
  <si>
    <t>（１）</t>
    <phoneticPr fontId="1"/>
  </si>
  <si>
    <t>（２）</t>
  </si>
  <si>
    <t>（３）</t>
  </si>
  <si>
    <t>（４）</t>
  </si>
  <si>
    <t>１．</t>
    <phoneticPr fontId="1"/>
  </si>
  <si>
    <t>２．</t>
    <phoneticPr fontId="1"/>
  </si>
  <si>
    <t>３．</t>
    <phoneticPr fontId="1"/>
  </si>
  <si>
    <t>円</t>
    <phoneticPr fontId="1"/>
  </si>
  <si>
    <t>（１）老人クラブ等助成事業補助金</t>
    <phoneticPr fontId="1"/>
  </si>
  <si>
    <t>（２）老人クラブ活動強化推進事業補助金</t>
    <phoneticPr fontId="1"/>
  </si>
  <si>
    <t>「丹波市老人クラブ等社会活動促進事業補助金」</t>
    <phoneticPr fontId="1"/>
  </si>
  <si>
    <t>老人クラブ活動強化推進事業計画書（市老連加盟クラブのみ）</t>
    <phoneticPr fontId="1"/>
  </si>
  <si>
    <t>会員名簿</t>
    <phoneticPr fontId="1"/>
  </si>
  <si>
    <t>事業計画書</t>
    <phoneticPr fontId="1"/>
  </si>
  <si>
    <t>収入支出予算書</t>
    <phoneticPr fontId="1"/>
  </si>
  <si>
    <t>(</t>
    <phoneticPr fontId="1"/>
  </si>
  <si>
    <t>現在)</t>
    <phoneticPr fontId="1"/>
  </si>
  <si>
    <t>会員名簿日付</t>
    <rPh sb="0" eb="2">
      <t>カイイン</t>
    </rPh>
    <rPh sb="2" eb="4">
      <t>メイボ</t>
    </rPh>
    <rPh sb="4" eb="6">
      <t>ヒヅケ</t>
    </rPh>
    <phoneticPr fontId="1"/>
  </si>
  <si>
    <t>申請日</t>
    <rPh sb="0" eb="2">
      <t>シンセイ</t>
    </rPh>
    <rPh sb="2" eb="3">
      <t>ビ</t>
    </rPh>
    <phoneticPr fontId="1"/>
  </si>
  <si>
    <t>老人クラブ名</t>
    <rPh sb="0" eb="2">
      <t>ロウジン</t>
    </rPh>
    <rPh sb="5" eb="6">
      <t>メイ</t>
    </rPh>
    <phoneticPr fontId="1"/>
  </si>
  <si>
    <t>老人クラブ名：</t>
    <phoneticPr fontId="1"/>
  </si>
  <si>
    <t>①　補助対象事業</t>
    <phoneticPr fontId="1"/>
  </si>
  <si>
    <t>活　動　内　容</t>
    <phoneticPr fontId="1"/>
  </si>
  <si>
    <t>活　動　場　所</t>
    <phoneticPr fontId="1"/>
  </si>
  <si>
    <t>参加予定
延べ人数</t>
    <phoneticPr fontId="1"/>
  </si>
  <si>
    <t>４月</t>
    <rPh sb="1" eb="2">
      <t>ガツ</t>
    </rPh>
    <phoneticPr fontId="1"/>
  </si>
  <si>
    <t>５月</t>
  </si>
  <si>
    <t>６月</t>
  </si>
  <si>
    <t>７月</t>
  </si>
  <si>
    <t>８月</t>
  </si>
  <si>
    <t>９月</t>
  </si>
  <si>
    <t>１月</t>
  </si>
  <si>
    <t>２月</t>
  </si>
  <si>
    <t>３月</t>
  </si>
  <si>
    <t>小計</t>
    <phoneticPr fontId="1"/>
  </si>
  <si>
    <t>回数計</t>
    <phoneticPr fontId="1"/>
  </si>
  <si>
    <t>補助対象事業の活動回数（小計）</t>
    <phoneticPr fontId="1"/>
  </si>
  <si>
    <t>10月</t>
    <phoneticPr fontId="1"/>
  </si>
  <si>
    <t>11月</t>
  </si>
  <si>
    <t>12月</t>
  </si>
  <si>
    <t>回</t>
    <rPh sb="0" eb="1">
      <t>カイ</t>
    </rPh>
    <phoneticPr fontId="1"/>
  </si>
  <si>
    <t>補助対象事業（小計）</t>
    <phoneticPr fontId="1"/>
  </si>
  <si>
    <t>人</t>
    <rPh sb="0" eb="1">
      <t>ヒト</t>
    </rPh>
    <phoneticPr fontId="1"/>
  </si>
  <si>
    <t>（Ａ）</t>
    <phoneticPr fontId="1"/>
  </si>
  <si>
    <t>回</t>
    <phoneticPr fontId="1"/>
  </si>
  <si>
    <t>（Ｂ）</t>
    <phoneticPr fontId="1"/>
  </si>
  <si>
    <t>（Ｃ）</t>
    <phoneticPr fontId="1"/>
  </si>
  <si>
    <t>事　業　区　分</t>
    <phoneticPr fontId="1"/>
  </si>
  <si>
    <t>月　別　活　動　延　べ　回　数</t>
    <phoneticPr fontId="1"/>
  </si>
  <si>
    <t>活　動　延　べ　回　数</t>
    <phoneticPr fontId="1"/>
  </si>
  <si>
    <t>社会奉仕
活　　動</t>
    <phoneticPr fontId="1"/>
  </si>
  <si>
    <t>高 齢 者
教養講座
開 催 等</t>
    <phoneticPr fontId="1"/>
  </si>
  <si>
    <t>健康増進
活 動 等</t>
    <phoneticPr fontId="1"/>
  </si>
  <si>
    <t>（B）</t>
    <phoneticPr fontId="1"/>
  </si>
  <si>
    <t>（C）</t>
    <phoneticPr fontId="1"/>
  </si>
  <si>
    <t>（※注１）上記の活動にかかるレシートや領収書等（写し可）について、年度末の実績報告時に提出が必要となりますので、大切に保管ください。</t>
    <phoneticPr fontId="1"/>
  </si>
  <si>
    <t>（※注２）レシートや領収書等の提出がないもの（支出が確認できないもの）については、補助対象経費として扱うことができませんので、ご留意ください。</t>
    <phoneticPr fontId="1"/>
  </si>
  <si>
    <t>回 ①</t>
    <phoneticPr fontId="1"/>
  </si>
  <si>
    <t>【収入の部】　</t>
    <phoneticPr fontId="1"/>
  </si>
  <si>
    <t>（単位：円）</t>
    <phoneticPr fontId="1"/>
  </si>
  <si>
    <t>市補助金
　（老人クラブ補助金）</t>
    <phoneticPr fontId="1"/>
  </si>
  <si>
    <t>□ 老人クラブ等助成事業分</t>
    <phoneticPr fontId="1"/>
  </si>
  <si>
    <t>□ 老人クラブ活動強化推進事業分（※注）</t>
    <phoneticPr fontId="1"/>
  </si>
  <si>
    <t>（ア）</t>
    <phoneticPr fontId="1"/>
  </si>
  <si>
    <t>そ　の　他</t>
    <phoneticPr fontId="1"/>
  </si>
  <si>
    <t>前年度からの繰越金、自治会からの助成金、会費　等　</t>
    <phoneticPr fontId="1"/>
  </si>
  <si>
    <t>合　　計</t>
    <phoneticPr fontId="1"/>
  </si>
  <si>
    <t>活動強化</t>
    <phoneticPr fontId="1"/>
  </si>
  <si>
    <t>補助対象経費
※実績報告時にレシートや領収書（コピー可）等提出必要</t>
    <phoneticPr fontId="1"/>
  </si>
  <si>
    <t>活動強化推進事業に要する経費</t>
    <phoneticPr fontId="1"/>
  </si>
  <si>
    <t>健康増進活動等</t>
    <phoneticPr fontId="1"/>
  </si>
  <si>
    <t>円</t>
    <rPh sb="0" eb="1">
      <t>エン</t>
    </rPh>
    <phoneticPr fontId="1"/>
  </si>
  <si>
    <t>計
(A)＋(B)＋(C)</t>
    <phoneticPr fontId="1"/>
  </si>
  <si>
    <t>先の（イ）のうち、「活動強化」に
○をつけたものの合計（※）</t>
    <phoneticPr fontId="1"/>
  </si>
  <si>
    <t>【支出の部】※別紙 事業計画書の事業区分に合わせて、それぞれ必要な経費を記入ください。　</t>
    <phoneticPr fontId="1"/>
  </si>
  <si>
    <t>★次のような経費は補助対象外です。詳しくは補助金説明書４ページをご確認ください。</t>
    <phoneticPr fontId="1"/>
  </si>
  <si>
    <t>（補助対象外経費例）</t>
    <phoneticPr fontId="1"/>
  </si>
  <si>
    <t>日当、お酒代、親睦旅行や懇親会等の経費、老人クラブ連合会への分担金・負担金、香典・祝金などの慶弔費</t>
    <phoneticPr fontId="1"/>
  </si>
  <si>
    <t>【補助金の概算払を希望される場合】</t>
    <phoneticPr fontId="1"/>
  </si>
  <si>
    <t>年度末の実績報告時に補助金額（ア）が補助対象経費（イ）の合計額を上回る場合、補助金の返還が必要です。</t>
    <phoneticPr fontId="1"/>
  </si>
  <si>
    <t>（※注）市老連加盟クラブのみ
 ※ 上記の補助金は他の事業補助金と重複していません。</t>
    <phoneticPr fontId="1"/>
  </si>
  <si>
    <t>　</t>
  </si>
  <si>
    <t>★収入の部（ア）欄の額≦支出の部（イ）欄の額になるように作成してください。</t>
    <phoneticPr fontId="1"/>
  </si>
  <si>
    <r>
      <t>合　計</t>
    </r>
    <r>
      <rPr>
        <b/>
        <sz val="12"/>
        <color theme="1"/>
        <rFont val="ＭＳ Ｐゴシック"/>
        <family val="3"/>
        <charset val="128"/>
      </rPr>
      <t>（イ）</t>
    </r>
    <phoneticPr fontId="1"/>
  </si>
  <si>
    <t>高齢者教養
講座開催等</t>
    <phoneticPr fontId="1"/>
  </si>
  <si>
    <t>社会奉仕活動</t>
    <phoneticPr fontId="1"/>
  </si>
  <si>
    <t>区　　分</t>
    <phoneticPr fontId="1"/>
  </si>
  <si>
    <t>内　　訳</t>
    <phoneticPr fontId="1"/>
  </si>
  <si>
    <t>補　助　金　額</t>
    <phoneticPr fontId="1"/>
  </si>
  <si>
    <t>（市老連加盟クラブのみ作成）</t>
    <phoneticPr fontId="1"/>
  </si>
  <si>
    <t>１．共生型助け合い活動　</t>
    <phoneticPr fontId="1"/>
  </si>
  <si>
    <t>①	 子どもとの体験交流</t>
    <phoneticPr fontId="1"/>
  </si>
  <si>
    <t>趣味・スポーツ・レクリエーション活動</t>
    <phoneticPr fontId="1"/>
  </si>
  <si>
    <t>〔例〕グラウンドゴルフ、囲碁、将棋、コーラス等</t>
    <phoneticPr fontId="1"/>
  </si>
  <si>
    <t>伝承活動</t>
    <phoneticPr fontId="1"/>
  </si>
  <si>
    <t>〔例〕伝統芸能、郷土料理、伝統工芸品、田植え、しめ縄づくり、村祭り、餅つき等</t>
    <phoneticPr fontId="1"/>
  </si>
  <si>
    <t>昔あそび</t>
    <phoneticPr fontId="1"/>
  </si>
  <si>
    <t>〔例〕竹とんぼ、竹馬、コマ、お手玉、紙芝居等</t>
    <phoneticPr fontId="1"/>
  </si>
  <si>
    <t>地域活動</t>
    <phoneticPr fontId="1"/>
  </si>
  <si>
    <t>〔例〕子どもと一緒に実施される清掃活動、緑化活動等</t>
    <phoneticPr fontId="1"/>
  </si>
  <si>
    <t>認定こども園・小学校等の行事へ参加又は協力</t>
    <phoneticPr fontId="1"/>
  </si>
  <si>
    <t>〔例〕運動会、遠足、音楽会、バザー、夏まつり等</t>
    <phoneticPr fontId="1"/>
  </si>
  <si>
    <t>②	 子育ての相談・支援</t>
    <phoneticPr fontId="1"/>
  </si>
  <si>
    <t>子育て中の親からの相談対応</t>
    <phoneticPr fontId="1"/>
  </si>
  <si>
    <t>〔例〕育児やしつけ、急な病気などの対応方法についての　相談対応</t>
    <phoneticPr fontId="1"/>
  </si>
  <si>
    <t>高齢者向けの子育て講座への参加</t>
    <phoneticPr fontId="1"/>
  </si>
  <si>
    <t>③	 在宅のひとり暮らし高齢者の見守り</t>
    <phoneticPr fontId="1"/>
  </si>
  <si>
    <t>声かけ、安否確認、安心カード（冷蔵庫内に配置）等</t>
    <phoneticPr fontId="1"/>
  </si>
  <si>
    <t>家事・生活援助等</t>
    <phoneticPr fontId="1"/>
  </si>
  <si>
    <t>悩み相談</t>
    <phoneticPr fontId="1"/>
  </si>
  <si>
    <t>④	 施設に入所している高齢者への友愛訪問</t>
    <phoneticPr fontId="1"/>
  </si>
  <si>
    <t>声かけ、友愛訪問等</t>
    <phoneticPr fontId="1"/>
  </si>
  <si>
    <t>施設行事への参加（夏まつり、チャリティーバザー等）</t>
    <phoneticPr fontId="1"/>
  </si>
  <si>
    <t>ボランティア活動（施設の清掃、新聞朗読、簡易な生活援助等）</t>
    <phoneticPr fontId="1"/>
  </si>
  <si>
    <t>実施されますか？</t>
    <phoneticPr fontId="1"/>
  </si>
  <si>
    <t>広報（地区回覧等）</t>
    <phoneticPr fontId="1"/>
  </si>
  <si>
    <t>体験参加事業</t>
    <phoneticPr fontId="1"/>
  </si>
  <si>
    <t>① 健康体操</t>
    <phoneticPr fontId="1"/>
  </si>
  <si>
    <t>いきいきクラブ体操</t>
    <phoneticPr fontId="1"/>
  </si>
  <si>
    <t>（全国老人クラブ連合会のオリジナル体操です。高齢期に低下しがちな運動機能を維持・改善することを目的に構成された体操）</t>
    <phoneticPr fontId="1"/>
  </si>
  <si>
    <t>いきいき百歳体操</t>
    <phoneticPr fontId="1"/>
  </si>
  <si>
    <t>（丹波市が「筋力の維持・向上」、「閉じこもり予防」、「交流の場づくり」等を目的に実施しています。市内175箇所で実施しています）</t>
    <phoneticPr fontId="1"/>
  </si>
  <si>
    <t>ラジオ体操（夏休みのラジオ体操等）</t>
    <phoneticPr fontId="1"/>
  </si>
  <si>
    <t>その他の体操</t>
    <phoneticPr fontId="1"/>
  </si>
  <si>
    <t>〔例〕３Ｂ体操、ちーたんストレッチ体操など</t>
    <phoneticPr fontId="1"/>
  </si>
  <si>
    <t>②	 健康づくり</t>
    <phoneticPr fontId="1"/>
  </si>
  <si>
    <t>健康ウォーキング　</t>
    <phoneticPr fontId="1"/>
  </si>
  <si>
    <t>〔例〕ノルディックウォーキング、歩こう会等</t>
    <phoneticPr fontId="1"/>
  </si>
  <si>
    <t>介護予防講座</t>
    <phoneticPr fontId="1"/>
  </si>
  <si>
    <t>③ 上記の①、②以外に計画している健康づくり活動があれば記入してください。</t>
    <phoneticPr fontId="1"/>
  </si>
  <si>
    <t>引き続き裏面をご記入ください</t>
    <phoneticPr fontId="1"/>
  </si>
  <si>
    <t>　　（原則として、年間を通じて一定の定期的な活動が行われるものに限ります）</t>
    <phoneticPr fontId="1"/>
  </si>
  <si>
    <t>　　（市、社会福祉協議会、認定こども園、小学校、子ども会、自治会等と一緒に実施するものを含む）</t>
    <phoneticPr fontId="1"/>
  </si>
  <si>
    <t>⑤ 上記の①～④以外に移動支援や買い物支援、ゴミ出し、家事支援をなど計画されている活動があれば、記入ください。</t>
    <phoneticPr fontId="1"/>
  </si>
  <si>
    <t>⑥ 今年度、①～⑤の共生型助け合い活動を合計どれくらい実施する予定ですか？</t>
    <phoneticPr fontId="1"/>
  </si>
  <si>
    <t>④ 今年度①～③の地域活動の再開に関する活動を合計どのくらい実施する予定ですか？　　</t>
    <phoneticPr fontId="1"/>
  </si>
  <si>
    <t>１．性別・年代別会員数構成内訳表</t>
    <phoneticPr fontId="1"/>
  </si>
  <si>
    <t>年齢区分</t>
    <phoneticPr fontId="1"/>
  </si>
  <si>
    <t>男　性</t>
    <phoneticPr fontId="1"/>
  </si>
  <si>
    <t>女　性</t>
    <phoneticPr fontId="1"/>
  </si>
  <si>
    <t>計</t>
    <phoneticPr fontId="1"/>
  </si>
  <si>
    <t>59歳以下</t>
    <phoneticPr fontId="1"/>
  </si>
  <si>
    <t>60～64歳</t>
    <phoneticPr fontId="1"/>
  </si>
  <si>
    <t>65～69歳</t>
    <phoneticPr fontId="1"/>
  </si>
  <si>
    <t>70～74歳</t>
    <phoneticPr fontId="1"/>
  </si>
  <si>
    <t>75～79歳</t>
    <phoneticPr fontId="1"/>
  </si>
  <si>
    <t>80～84歳</t>
    <phoneticPr fontId="1"/>
  </si>
  <si>
    <t>85歳以上</t>
    <phoneticPr fontId="1"/>
  </si>
  <si>
    <t>№</t>
    <phoneticPr fontId="1"/>
  </si>
  <si>
    <t>氏　名</t>
    <phoneticPr fontId="1"/>
  </si>
  <si>
    <t>性別</t>
    <phoneticPr fontId="1"/>
  </si>
  <si>
    <t>年 齢</t>
    <phoneticPr fontId="1"/>
  </si>
  <si>
    <t>丹波市</t>
    <rPh sb="0" eb="3">
      <t>タンバシ</t>
    </rPh>
    <phoneticPr fontId="1"/>
  </si>
  <si>
    <t>金</t>
    <rPh sb="0" eb="1">
      <t>カネ</t>
    </rPh>
    <phoneticPr fontId="1"/>
  </si>
  <si>
    <t>〔振込先口座〕</t>
    <phoneticPr fontId="1"/>
  </si>
  <si>
    <t>金融機関名</t>
    <phoneticPr fontId="1"/>
  </si>
  <si>
    <t>預金種別</t>
    <phoneticPr fontId="1"/>
  </si>
  <si>
    <t>支店名</t>
    <phoneticPr fontId="1"/>
  </si>
  <si>
    <t>口座番号</t>
    <phoneticPr fontId="1"/>
  </si>
  <si>
    <t>フリガナ</t>
    <phoneticPr fontId="1"/>
  </si>
  <si>
    <t>口座名義</t>
    <phoneticPr fontId="1"/>
  </si>
  <si>
    <t>丹波市長　　林　　時彦　　　様</t>
    <phoneticPr fontId="1"/>
  </si>
  <si>
    <t>代表者住所：</t>
    <phoneticPr fontId="1"/>
  </si>
  <si>
    <t>代表者氏名：</t>
    <phoneticPr fontId="1"/>
  </si>
  <si>
    <t>住所：</t>
    <phoneticPr fontId="1"/>
  </si>
  <si>
    <t>電話：</t>
    <phoneticPr fontId="1"/>
  </si>
  <si>
    <t>電子メール：</t>
    <phoneticPr fontId="1"/>
  </si>
  <si>
    <t>（メールアドレスが無い場合は省略可）</t>
    <phoneticPr fontId="1"/>
  </si>
  <si>
    <t>金　</t>
    <phoneticPr fontId="1"/>
  </si>
  <si>
    <t>請求者</t>
    <phoneticPr fontId="1"/>
  </si>
  <si>
    <t>氏名：</t>
    <phoneticPr fontId="1"/>
  </si>
  <si>
    <t>発行責任者</t>
    <phoneticPr fontId="1"/>
  </si>
  <si>
    <t>担当者</t>
    <phoneticPr fontId="1"/>
  </si>
  <si>
    <r>
      <t>老人クラブ補助金請求書（</t>
    </r>
    <r>
      <rPr>
        <u/>
        <sz val="16"/>
        <color theme="1"/>
        <rFont val="ＭＳ Ｐゴシック"/>
        <family val="3"/>
        <charset val="128"/>
      </rPr>
      <t>概算払</t>
    </r>
    <r>
      <rPr>
        <sz val="16"/>
        <color theme="1"/>
        <rFont val="ＭＳ Ｐゴシック"/>
        <family val="3"/>
        <charset val="128"/>
      </rPr>
      <t>）</t>
    </r>
    <phoneticPr fontId="1"/>
  </si>
  <si>
    <t>氏名</t>
    <phoneticPr fontId="1"/>
  </si>
  <si>
    <t>電話番号</t>
    <rPh sb="0" eb="2">
      <t>デンワ</t>
    </rPh>
    <rPh sb="2" eb="4">
      <t>バンゴウ</t>
    </rPh>
    <phoneticPr fontId="1"/>
  </si>
  <si>
    <t>メールアドレス</t>
    <phoneticPr fontId="1"/>
  </si>
  <si>
    <t>代表者</t>
    <phoneticPr fontId="1"/>
  </si>
  <si>
    <t>令　和　８　年　度　　　収　入　支　出　予　算　書</t>
    <phoneticPr fontId="1"/>
  </si>
  <si>
    <t>59歳以下</t>
  </si>
  <si>
    <t>60～64歳</t>
  </si>
  <si>
    <t>65～69歳</t>
  </si>
  <si>
    <t>70～74歳</t>
  </si>
  <si>
    <t>75～79歳</t>
  </si>
  <si>
    <t>80～84歳</t>
  </si>
  <si>
    <t>85歳以上</t>
  </si>
  <si>
    <t>CD欄</t>
    <rPh sb="2" eb="3">
      <t>ラン</t>
    </rPh>
    <phoneticPr fontId="1"/>
  </si>
  <si>
    <t>GH欄</t>
    <rPh sb="2" eb="3">
      <t>ラン</t>
    </rPh>
    <phoneticPr fontId="1"/>
  </si>
  <si>
    <t>男</t>
    <rPh sb="0" eb="1">
      <t>オトコ</t>
    </rPh>
    <phoneticPr fontId="1"/>
  </si>
  <si>
    <t>女</t>
    <rPh sb="0" eb="1">
      <t>オンナ</t>
    </rPh>
    <phoneticPr fontId="1"/>
  </si>
  <si>
    <t>集計表</t>
    <rPh sb="0" eb="3">
      <t>シュウケイヒョウ</t>
    </rPh>
    <phoneticPr fontId="1"/>
  </si>
  <si>
    <t>入力の際の注意事項</t>
    <rPh sb="0" eb="2">
      <t>ニュウリョク</t>
    </rPh>
    <rPh sb="3" eb="4">
      <t>サイ</t>
    </rPh>
    <rPh sb="5" eb="7">
      <t>チュウイ</t>
    </rPh>
    <rPh sb="7" eb="9">
      <t>ジコウ</t>
    </rPh>
    <phoneticPr fontId="1"/>
  </si>
  <si>
    <t>（１）から（７）のシート内の白色セル内を入力してください。</t>
    <rPh sb="12" eb="13">
      <t>ナイ</t>
    </rPh>
    <rPh sb="14" eb="16">
      <t>シロイロ</t>
    </rPh>
    <rPh sb="18" eb="19">
      <t>ナイ</t>
    </rPh>
    <rPh sb="20" eb="22">
      <t>ニュウリョク</t>
    </rPh>
    <phoneticPr fontId="1"/>
  </si>
  <si>
    <t>※（５）のシートは単位老人クラブ（市老連加盟クラブ）のみ入力してください。</t>
    <rPh sb="9" eb="13">
      <t>タンイロウジン</t>
    </rPh>
    <rPh sb="17" eb="20">
      <t>シロウレン</t>
    </rPh>
    <rPh sb="20" eb="22">
      <t>カメイ</t>
    </rPh>
    <rPh sb="28" eb="30">
      <t>ニュウリョク</t>
    </rPh>
    <phoneticPr fontId="1"/>
  </si>
  <si>
    <t>※（７）のシートは概算払いを希望されるクラブのみ入力してください。</t>
    <rPh sb="9" eb="12">
      <t>ガイサンバラ</t>
    </rPh>
    <rPh sb="14" eb="16">
      <t>キボウ</t>
    </rPh>
    <rPh sb="24" eb="26">
      <t>ニュウリョク</t>
    </rPh>
    <phoneticPr fontId="1"/>
  </si>
  <si>
    <t>②　このエクセルデータをロゴフォームへ添付し申請。</t>
    <rPh sb="19" eb="21">
      <t>テンプ</t>
    </rPh>
    <rPh sb="22" eb="24">
      <t>シンセイ</t>
    </rPh>
    <phoneticPr fontId="1"/>
  </si>
  <si>
    <t>全てのシートの入力が終わったら、下記の①、②どちらかの方法により提出してください。</t>
    <rPh sb="0" eb="1">
      <t>スベ</t>
    </rPh>
    <rPh sb="7" eb="9">
      <t>ニュウリョク</t>
    </rPh>
    <rPh sb="10" eb="11">
      <t>オ</t>
    </rPh>
    <rPh sb="16" eb="18">
      <t>カキ</t>
    </rPh>
    <rPh sb="27" eb="29">
      <t>ホウホウ</t>
    </rPh>
    <rPh sb="32" eb="34">
      <t>テイシュツ</t>
    </rPh>
    <phoneticPr fontId="1"/>
  </si>
  <si>
    <t>電話番号</t>
    <rPh sb="0" eb="4">
      <t>デンワバンゴウ</t>
    </rPh>
    <phoneticPr fontId="1"/>
  </si>
  <si>
    <t>令　和　８　年　度　　　事　業　計　画　書</t>
    <phoneticPr fontId="1"/>
  </si>
  <si>
    <t>　令和８年度丹波市老人クラブ等社会活動促進事業補助金を受けたいので、丹波市老人クラブ等社会活動促進事業補助金交付要綱第５条の規定に基づき、関係書類を添えて申請します。</t>
    <phoneticPr fontId="1"/>
  </si>
  <si>
    <t>令和８年度老人クラブ活動強化推進事業計画書</t>
    <phoneticPr fontId="1"/>
  </si>
  <si>
    <t>老人クラブ補助金交付申請書作成用　基本情報入力シート</t>
    <rPh sb="13" eb="16">
      <t>サクセイヨウ</t>
    </rPh>
    <rPh sb="17" eb="19">
      <t>キホン</t>
    </rPh>
    <rPh sb="19" eb="21">
      <t>ジョウホウ</t>
    </rPh>
    <rPh sb="21" eb="23">
      <t>ニュウリョク</t>
    </rPh>
    <phoneticPr fontId="1"/>
  </si>
  <si>
    <t>【注意】本シートは様式作成用のため、提出は不要です。</t>
    <phoneticPr fontId="1"/>
  </si>
  <si>
    <t>●次の情報を本シートの黄色セルに入力することで、各様式に自動的に転記されます。</t>
    <phoneticPr fontId="1"/>
  </si>
  <si>
    <t>１　基本情報</t>
    <phoneticPr fontId="1"/>
  </si>
  <si>
    <t>申請者情報</t>
    <rPh sb="0" eb="3">
      <t>シンセイシャ</t>
    </rPh>
    <rPh sb="3" eb="5">
      <t>ジョウホウ</t>
    </rPh>
    <phoneticPr fontId="1"/>
  </si>
  <si>
    <t>書類発行
責任者</t>
    <rPh sb="0" eb="2">
      <t>ショルイ</t>
    </rPh>
    <phoneticPr fontId="1"/>
  </si>
  <si>
    <t>書類作成
担当者</t>
    <rPh sb="0" eb="2">
      <t>ショルイ</t>
    </rPh>
    <rPh sb="2" eb="4">
      <t>サクセイ</t>
    </rPh>
    <phoneticPr fontId="1"/>
  </si>
  <si>
    <t>振込口座情報</t>
    <phoneticPr fontId="1"/>
  </si>
  <si>
    <t>店名</t>
    <phoneticPr fontId="1"/>
  </si>
  <si>
    <t>預金種類</t>
    <phoneticPr fontId="1"/>
  </si>
  <si>
    <t>郵便番号</t>
    <rPh sb="0" eb="4">
      <t>ユウビンバンゴウ</t>
    </rPh>
    <phoneticPr fontId="1"/>
  </si>
  <si>
    <t>〒669-</t>
    <phoneticPr fontId="1"/>
  </si>
  <si>
    <t>※口座名義（カナ）：通帳の見開き等に記載されているカタカナの名義をスペースを含め正確に記載してください。</t>
  </si>
  <si>
    <t>（通帳の表面にある漢字の名義ではありませんので、十分注意してください。）</t>
  </si>
  <si>
    <t>住所（番地・住居番号まで）</t>
    <rPh sb="0" eb="2">
      <t>ジュウショ</t>
    </rPh>
    <phoneticPr fontId="1"/>
  </si>
  <si>
    <t>老人クラブの種別</t>
    <rPh sb="0" eb="2">
      <t>ロウジン</t>
    </rPh>
    <rPh sb="6" eb="8">
      <t>シュベツ</t>
    </rPh>
    <phoneticPr fontId="1"/>
  </si>
  <si>
    <t>口座名義（漢字）</t>
    <rPh sb="5" eb="7">
      <t>カンジ</t>
    </rPh>
    <phoneticPr fontId="1"/>
  </si>
  <si>
    <t>口座名義（カナ）</t>
    <phoneticPr fontId="1"/>
  </si>
  <si>
    <t>　・老人クラブ等助成事業補助金</t>
    <phoneticPr fontId="1"/>
  </si>
  <si>
    <t>　・老人クラブ活動強化推進事業補助金</t>
    <phoneticPr fontId="1"/>
  </si>
  <si>
    <t>※メールアドレスがない場合、省略可能</t>
    <rPh sb="11" eb="13">
      <t>バアイ</t>
    </rPh>
    <rPh sb="14" eb="16">
      <t>ショウリャク</t>
    </rPh>
    <rPh sb="16" eb="18">
      <t>カノウ</t>
    </rPh>
    <phoneticPr fontId="1"/>
  </si>
  <si>
    <t>送付先情報</t>
    <rPh sb="0" eb="3">
      <t>ソウフサキ</t>
    </rPh>
    <rPh sb="3" eb="5">
      <t>ジョウホウ</t>
    </rPh>
    <phoneticPr fontId="1"/>
  </si>
  <si>
    <t>２　来年度送付先情報</t>
    <rPh sb="2" eb="5">
      <t>ライネンド</t>
    </rPh>
    <rPh sb="5" eb="8">
      <t>ソウフサキ</t>
    </rPh>
    <rPh sb="8" eb="10">
      <t>ジョウホウ</t>
    </rPh>
    <phoneticPr fontId="1"/>
  </si>
  <si>
    <t>⇒下表の白セル内に必要事項を入力してください。記入内容が別紙様式に反映されます。</t>
    <rPh sb="4" eb="5">
      <t>シロ</t>
    </rPh>
    <rPh sb="7" eb="8">
      <t>ナイ</t>
    </rPh>
    <phoneticPr fontId="1"/>
  </si>
  <si>
    <t>人</t>
    <rPh sb="0" eb="1">
      <t>ニン</t>
    </rPh>
    <phoneticPr fontId="1"/>
  </si>
  <si>
    <t>会員数（会員名簿の合計数と同じ）</t>
    <rPh sb="0" eb="3">
      <t>カイインスウ</t>
    </rPh>
    <rPh sb="4" eb="6">
      <t>カイイン</t>
    </rPh>
    <rPh sb="6" eb="8">
      <t>メイボ</t>
    </rPh>
    <rPh sb="9" eb="12">
      <t>ゴウケイスウ</t>
    </rPh>
    <rPh sb="13" eb="14">
      <t>オナ</t>
    </rPh>
    <phoneticPr fontId="1"/>
  </si>
  <si>
    <t>単位老人クラブ（市老連加盟クラブ）</t>
    <rPh sb="0" eb="4">
      <t>タンイロウジン</t>
    </rPh>
    <rPh sb="8" eb="11">
      <t>シロウレン</t>
    </rPh>
    <rPh sb="11" eb="13">
      <t>カメイ</t>
    </rPh>
    <phoneticPr fontId="1"/>
  </si>
  <si>
    <t>地域老人クラブ（市老連未加盟クラブ）</t>
    <rPh sb="0" eb="4">
      <t>チイキロウジン</t>
    </rPh>
    <rPh sb="8" eb="11">
      <t>シロウレン</t>
    </rPh>
    <rPh sb="11" eb="14">
      <t>ミカメイ</t>
    </rPh>
    <phoneticPr fontId="1"/>
  </si>
  <si>
    <t>人数</t>
    <rPh sb="0" eb="2">
      <t>ニンズウ</t>
    </rPh>
    <phoneticPr fontId="1"/>
  </si>
  <si>
    <t>30人以上</t>
    <rPh sb="2" eb="5">
      <t>ニンイジョウ</t>
    </rPh>
    <phoneticPr fontId="1"/>
  </si>
  <si>
    <t>16人以上30人未満</t>
    <phoneticPr fontId="1"/>
  </si>
  <si>
    <t>15人以下</t>
    <phoneticPr fontId="1"/>
  </si>
  <si>
    <t>30人以上</t>
    <phoneticPr fontId="1"/>
  </si>
  <si>
    <t xml:space="preserve">老人クラブ等助成事業補助金　　　　 </t>
    <phoneticPr fontId="1"/>
  </si>
  <si>
    <t>老人クラブ活動強化推進事業補助金　</t>
    <phoneticPr fontId="1"/>
  </si>
  <si>
    <t>老人クラブ等助成事業補助金　　　</t>
    <phoneticPr fontId="1"/>
  </si>
  <si>
    <r>
      <t>①　</t>
    </r>
    <r>
      <rPr>
        <b/>
        <sz val="12"/>
        <color theme="1"/>
        <rFont val="ＭＳ ゴシック"/>
        <family val="3"/>
        <charset val="128"/>
      </rPr>
      <t>全て</t>
    </r>
    <r>
      <rPr>
        <sz val="12"/>
        <color theme="1"/>
        <rFont val="ＭＳ ゴシック"/>
        <family val="3"/>
        <charset val="128"/>
      </rPr>
      <t>のシートを印刷し、窓口へ提出。</t>
    </r>
    <rPh sb="2" eb="3">
      <t>スベ</t>
    </rPh>
    <rPh sb="9" eb="11">
      <t>インサツ</t>
    </rPh>
    <rPh sb="13" eb="15">
      <t>マドグチ</t>
    </rPh>
    <rPh sb="16" eb="18">
      <t>テイシュツ</t>
    </rPh>
    <phoneticPr fontId="1"/>
  </si>
  <si>
    <t>（１）基本情報シートに入力すると、申請日、クラブ名、代表者名等、他のシートに共通する内容のデータが各シートに反映されます。</t>
    <rPh sb="3" eb="5">
      <t>キホン</t>
    </rPh>
    <rPh sb="5" eb="7">
      <t>ジョウホウ</t>
    </rPh>
    <rPh sb="11" eb="13">
      <t>ニュウリョク</t>
    </rPh>
    <rPh sb="17" eb="19">
      <t>シンセイ</t>
    </rPh>
    <rPh sb="19" eb="20">
      <t>ビ</t>
    </rPh>
    <rPh sb="24" eb="25">
      <t>メイ</t>
    </rPh>
    <rPh sb="26" eb="29">
      <t>ダイヒョウシャ</t>
    </rPh>
    <rPh sb="29" eb="30">
      <t>メイ</t>
    </rPh>
    <rPh sb="30" eb="31">
      <t>ナド</t>
    </rPh>
    <rPh sb="32" eb="33">
      <t>ホカ</t>
    </rPh>
    <rPh sb="38" eb="40">
      <t>キョウツウ</t>
    </rPh>
    <rPh sb="42" eb="44">
      <t>ナイヨウ</t>
    </rPh>
    <rPh sb="49" eb="50">
      <t>カク</t>
    </rPh>
    <rPh sb="54" eb="56">
      <t>ハンエイ</t>
    </rPh>
    <phoneticPr fontId="1"/>
  </si>
  <si>
    <t>男</t>
  </si>
  <si>
    <t>２．会員名簿（※年齢は、令和８年４月１日時点で記載）</t>
    <rPh sb="12" eb="14">
      <t>レイワ</t>
    </rPh>
    <rPh sb="15" eb="16">
      <t>ネン</t>
    </rPh>
    <rPh sb="17" eb="18">
      <t>ガツ</t>
    </rPh>
    <rPh sb="19" eb="20">
      <t>ニチ</t>
    </rPh>
    <rPh sb="23" eb="25">
      <t>キサイ</t>
    </rPh>
    <phoneticPr fontId="1"/>
  </si>
  <si>
    <t>令和８年度老人クラブ会員名簿</t>
    <phoneticPr fontId="1"/>
  </si>
  <si>
    <t>単位老人クラブ</t>
    <rPh sb="0" eb="4">
      <t>タンイロウジン</t>
    </rPh>
    <phoneticPr fontId="1"/>
  </si>
  <si>
    <t>地域老人クラブ</t>
    <rPh sb="0" eb="4">
      <t>チイキロウジン</t>
    </rPh>
    <phoneticPr fontId="1"/>
  </si>
  <si>
    <t>16人以上30人未満</t>
  </si>
  <si>
    <t>15人以下</t>
  </si>
  <si>
    <t>30人以上</t>
  </si>
  <si>
    <t>単位老人クラブ（市老連加盟クラブ）</t>
    <rPh sb="0" eb="4">
      <t>タンイロウジン</t>
    </rPh>
    <phoneticPr fontId="1"/>
  </si>
  <si>
    <t>種別</t>
    <rPh sb="0" eb="2">
      <t>シュベツ</t>
    </rPh>
    <phoneticPr fontId="1"/>
  </si>
  <si>
    <t>補助金名</t>
    <rPh sb="0" eb="3">
      <t>ホジョキン</t>
    </rPh>
    <rPh sb="3" eb="4">
      <t>メイ</t>
    </rPh>
    <phoneticPr fontId="1"/>
  </si>
  <si>
    <t>金額</t>
    <rPh sb="0" eb="2">
      <t>キンガク</t>
    </rPh>
    <phoneticPr fontId="1"/>
  </si>
  <si>
    <t>合算</t>
    <rPh sb="0" eb="2">
      <t>ガッサン</t>
    </rPh>
    <phoneticPr fontId="1"/>
  </si>
  <si>
    <t>プルダウン用</t>
    <rPh sb="5" eb="6">
      <t>ヨウ</t>
    </rPh>
    <phoneticPr fontId="1"/>
  </si>
  <si>
    <t>補助金額算出用</t>
    <rPh sb="0" eb="2">
      <t>ホジョ</t>
    </rPh>
    <rPh sb="2" eb="4">
      <t>キンガク</t>
    </rPh>
    <rPh sb="4" eb="6">
      <t>サンシュツ</t>
    </rPh>
    <rPh sb="6" eb="7">
      <t>ヨウ</t>
    </rPh>
    <phoneticPr fontId="1"/>
  </si>
  <si>
    <t>人数算出用</t>
    <rPh sb="0" eb="2">
      <t>ニンズウ</t>
    </rPh>
    <rPh sb="2" eb="4">
      <t>サンシュツ</t>
    </rPh>
    <rPh sb="4" eb="5">
      <t>ヨウ</t>
    </rPh>
    <phoneticPr fontId="1"/>
  </si>
  <si>
    <t>　　※（２）は単位老人クラブ（丹波市老人クラブ連合会加盟クラブ）のみ</t>
    <rPh sb="7" eb="11">
      <t>タンイロウジン</t>
    </rPh>
    <phoneticPr fontId="1"/>
  </si>
  <si>
    <t>https://logoform.jp/f/I7K2C</t>
    <phoneticPr fontId="1"/>
  </si>
  <si>
    <t>URL</t>
    <phoneticPr fontId="1"/>
  </si>
  <si>
    <t>申請受付フォーム</t>
    <rPh sb="0" eb="4">
      <t>シンセイウケツケ</t>
    </rPh>
    <phoneticPr fontId="1"/>
  </si>
  <si>
    <t>普通</t>
  </si>
  <si>
    <t>補助金額については、（１）会員数と（６）会員名簿に記載の人数によって自動で金額が入力されます。</t>
    <rPh sb="0" eb="2">
      <t>ホジョ</t>
    </rPh>
    <rPh sb="2" eb="4">
      <t>キンガク</t>
    </rPh>
    <rPh sb="13" eb="15">
      <t>カイイン</t>
    </rPh>
    <rPh sb="15" eb="16">
      <t>カズ</t>
    </rPh>
    <rPh sb="20" eb="22">
      <t>カイイン</t>
    </rPh>
    <rPh sb="22" eb="24">
      <t>メイボ</t>
    </rPh>
    <rPh sb="25" eb="27">
      <t>キサイ</t>
    </rPh>
    <rPh sb="28" eb="30">
      <t>ニンズウ</t>
    </rPh>
    <rPh sb="34" eb="36">
      <t>ジドウ</t>
    </rPh>
    <rPh sb="37" eb="39">
      <t>キンガク</t>
    </rPh>
    <rPh sb="40" eb="42">
      <t>ニュウリョク</t>
    </rPh>
    <phoneticPr fontId="1"/>
  </si>
  <si>
    <t>※（１）会員数と（６）会員名簿の合計数は同数になります。</t>
    <rPh sb="16" eb="19">
      <t>ゴウケイスウ</t>
    </rPh>
    <rPh sb="20" eb="22">
      <t>ドウスウ</t>
    </rPh>
    <phoneticPr fontId="1"/>
  </si>
  <si>
    <t>丹波老人クラブ</t>
    <rPh sb="0" eb="2">
      <t>タンバ</t>
    </rPh>
    <rPh sb="2" eb="4">
      <t>ロウジン</t>
    </rPh>
    <phoneticPr fontId="1"/>
  </si>
  <si>
    <t>丹波　太郎</t>
    <rPh sb="0" eb="2">
      <t>タンバ</t>
    </rPh>
    <rPh sb="3" eb="5">
      <t>タロウ</t>
    </rPh>
    <phoneticPr fontId="1"/>
  </si>
  <si>
    <t>氷上町常楽211</t>
    <rPh sb="0" eb="3">
      <t>ヒカミチョウ</t>
    </rPh>
    <rPh sb="3" eb="5">
      <t>ジョウラク</t>
    </rPh>
    <phoneticPr fontId="1"/>
  </si>
  <si>
    <t>0795-88-5276</t>
    <phoneticPr fontId="1"/>
  </si>
  <si>
    <t>tamba.ichirou@tamba.co.jp</t>
    <phoneticPr fontId="1"/>
  </si>
  <si>
    <t>丹波　花子</t>
    <rPh sb="0" eb="2">
      <t>タンバ</t>
    </rPh>
    <rPh sb="3" eb="5">
      <t>ハナコ</t>
    </rPh>
    <phoneticPr fontId="1"/>
  </si>
  <si>
    <t>氷上町成松字甲賀1</t>
    <rPh sb="0" eb="3">
      <t>ヒカミチョウ</t>
    </rPh>
    <rPh sb="3" eb="5">
      <t>ナリマツ</t>
    </rPh>
    <rPh sb="5" eb="6">
      <t>ジ</t>
    </rPh>
    <rPh sb="6" eb="8">
      <t>コウガ</t>
    </rPh>
    <phoneticPr fontId="1"/>
  </si>
  <si>
    <t>0795-82-1001</t>
    <phoneticPr fontId="1"/>
  </si>
  <si>
    <r>
      <t>(上記</t>
    </r>
    <r>
      <rPr>
        <b/>
        <sz val="12"/>
        <color theme="1"/>
        <rFont val="游ゴシック"/>
        <family val="3"/>
        <charset val="128"/>
        <scheme val="minor"/>
      </rPr>
      <t>代表者</t>
    </r>
    <r>
      <rPr>
        <sz val="12"/>
        <color theme="1"/>
        <rFont val="游ゴシック"/>
        <family val="3"/>
        <charset val="128"/>
        <scheme val="minor"/>
      </rPr>
      <t>と同じ場合チェック)</t>
    </r>
    <rPh sb="3" eb="6">
      <t>ダイヒョウシャ</t>
    </rPh>
    <phoneticPr fontId="1"/>
  </si>
  <si>
    <r>
      <t>(上記</t>
    </r>
    <r>
      <rPr>
        <b/>
        <sz val="12"/>
        <color theme="1"/>
        <rFont val="游ゴシック"/>
        <family val="3"/>
        <charset val="128"/>
        <scheme val="minor"/>
      </rPr>
      <t>代表者</t>
    </r>
    <r>
      <rPr>
        <sz val="12"/>
        <color theme="1"/>
        <rFont val="游ゴシック"/>
        <family val="3"/>
        <charset val="128"/>
        <scheme val="minor"/>
      </rPr>
      <t>住所と同じ場合チェック)</t>
    </r>
    <rPh sb="6" eb="8">
      <t>ジュウショ</t>
    </rPh>
    <phoneticPr fontId="1"/>
  </si>
  <si>
    <r>
      <t>(上記</t>
    </r>
    <r>
      <rPr>
        <b/>
        <sz val="12"/>
        <color theme="1"/>
        <rFont val="游ゴシック"/>
        <family val="3"/>
        <charset val="128"/>
        <scheme val="minor"/>
      </rPr>
      <t>代表者</t>
    </r>
    <r>
      <rPr>
        <sz val="12"/>
        <color theme="1"/>
        <rFont val="游ゴシック"/>
        <family val="3"/>
        <charset val="128"/>
        <scheme val="minor"/>
      </rPr>
      <t>電話番号と同じ場合チェック)</t>
    </r>
    <rPh sb="6" eb="8">
      <t>デンワ</t>
    </rPh>
    <rPh sb="8" eb="10">
      <t>バンゴウ</t>
    </rPh>
    <phoneticPr fontId="1"/>
  </si>
  <si>
    <r>
      <t>(上記</t>
    </r>
    <r>
      <rPr>
        <b/>
        <sz val="12"/>
        <color theme="1"/>
        <rFont val="游ゴシック"/>
        <family val="3"/>
        <charset val="128"/>
        <scheme val="minor"/>
      </rPr>
      <t>代表者</t>
    </r>
    <r>
      <rPr>
        <sz val="12"/>
        <color theme="1"/>
        <rFont val="游ゴシック"/>
        <family val="3"/>
        <charset val="128"/>
        <scheme val="minor"/>
      </rPr>
      <t>メールアドレスと同じ場合チェック)</t>
    </r>
    <phoneticPr fontId="1"/>
  </si>
  <si>
    <t>中兵庫信用金庫</t>
    <rPh sb="0" eb="7">
      <t>ナカヒョウゴシンヨウキンコ</t>
    </rPh>
    <phoneticPr fontId="1"/>
  </si>
  <si>
    <t>本店</t>
    <rPh sb="0" eb="2">
      <t>ホンテン</t>
    </rPh>
    <phoneticPr fontId="1"/>
  </si>
  <si>
    <t>丹波老人クラブ　会計　丹波　一郎</t>
    <rPh sb="0" eb="2">
      <t>タンバ</t>
    </rPh>
    <rPh sb="2" eb="4">
      <t>ロウジン</t>
    </rPh>
    <rPh sb="8" eb="10">
      <t>カイケイ</t>
    </rPh>
    <rPh sb="11" eb="13">
      <t>タンバ</t>
    </rPh>
    <rPh sb="14" eb="16">
      <t>イチロウ</t>
    </rPh>
    <phoneticPr fontId="1"/>
  </si>
  <si>
    <t>ﾀﾝﾊﾞﾛｳｼﾞﾝｸﾗﾌﾞｶｲｹｲ ﾀﾝﾊﾞ ｲﾁﾛｳ</t>
    <phoneticPr fontId="1"/>
  </si>
  <si>
    <t>丹波　一郎</t>
    <rPh sb="0" eb="2">
      <t>タンバ</t>
    </rPh>
    <rPh sb="3" eb="5">
      <t>イチロウ</t>
    </rPh>
    <phoneticPr fontId="1"/>
  </si>
  <si>
    <t>丹波　二郎</t>
    <rPh sb="0" eb="2">
      <t>タンバ</t>
    </rPh>
    <rPh sb="3" eb="5">
      <t>ジロウ</t>
    </rPh>
    <phoneticPr fontId="1"/>
  </si>
  <si>
    <t>丹波駅周辺の草刈り</t>
    <rPh sb="0" eb="2">
      <t>タンバ</t>
    </rPh>
    <rPh sb="2" eb="3">
      <t>エキ</t>
    </rPh>
    <rPh sb="3" eb="5">
      <t>シュウヘン</t>
    </rPh>
    <rPh sb="6" eb="8">
      <t>クサカ</t>
    </rPh>
    <phoneticPr fontId="1"/>
  </si>
  <si>
    <t>丹波駅</t>
    <rPh sb="0" eb="2">
      <t>タンバ</t>
    </rPh>
    <rPh sb="2" eb="3">
      <t>エキ</t>
    </rPh>
    <phoneticPr fontId="1"/>
  </si>
  <si>
    <t>丹波公園周辺の清掃</t>
    <rPh sb="0" eb="2">
      <t>タンバ</t>
    </rPh>
    <rPh sb="2" eb="4">
      <t>コウエン</t>
    </rPh>
    <rPh sb="4" eb="6">
      <t>シュウヘン</t>
    </rPh>
    <rPh sb="7" eb="9">
      <t>セイソウ</t>
    </rPh>
    <phoneticPr fontId="1"/>
  </si>
  <si>
    <t>丹波公園</t>
    <rPh sb="0" eb="2">
      <t>タンバ</t>
    </rPh>
    <rPh sb="2" eb="4">
      <t>コウエン</t>
    </rPh>
    <phoneticPr fontId="1"/>
  </si>
  <si>
    <t>高齢者詐欺に関する講座</t>
    <rPh sb="0" eb="3">
      <t>コウレイシャ</t>
    </rPh>
    <rPh sb="3" eb="5">
      <t>サギ</t>
    </rPh>
    <rPh sb="6" eb="7">
      <t>カン</t>
    </rPh>
    <rPh sb="9" eb="11">
      <t>コウザ</t>
    </rPh>
    <phoneticPr fontId="1"/>
  </si>
  <si>
    <t>丹波公民館</t>
    <rPh sb="0" eb="2">
      <t>タンバ</t>
    </rPh>
    <rPh sb="2" eb="5">
      <t>コウミンカン</t>
    </rPh>
    <phoneticPr fontId="1"/>
  </si>
  <si>
    <t>健康予防に関する研修</t>
    <rPh sb="0" eb="2">
      <t>ケンコウ</t>
    </rPh>
    <rPh sb="2" eb="4">
      <t>ヨボウ</t>
    </rPh>
    <rPh sb="5" eb="6">
      <t>カン</t>
    </rPh>
    <rPh sb="8" eb="10">
      <t>ケンシュウ</t>
    </rPh>
    <phoneticPr fontId="1"/>
  </si>
  <si>
    <t>丹波自治会館</t>
    <rPh sb="0" eb="2">
      <t>タンバ</t>
    </rPh>
    <rPh sb="2" eb="4">
      <t>ジチ</t>
    </rPh>
    <rPh sb="4" eb="6">
      <t>カイカン</t>
    </rPh>
    <phoneticPr fontId="1"/>
  </si>
  <si>
    <t>いきいき百歳体操</t>
    <rPh sb="4" eb="8">
      <t>ヒャクサイタイソウ</t>
    </rPh>
    <phoneticPr fontId="1"/>
  </si>
  <si>
    <t>ラジオ体操</t>
    <rPh sb="3" eb="5">
      <t>タイソウ</t>
    </rPh>
    <phoneticPr fontId="1"/>
  </si>
  <si>
    <t>○</t>
  </si>
  <si>
    <t>はい</t>
  </si>
  <si>
    <t>いいえ</t>
  </si>
  <si>
    <t>グラウンドゴルフ</t>
    <phoneticPr fontId="1"/>
  </si>
  <si>
    <t>丹波グラウンド</t>
    <rPh sb="0" eb="2">
      <t>タンバ</t>
    </rPh>
    <phoneticPr fontId="1"/>
  </si>
  <si>
    <t>月２～３回</t>
  </si>
  <si>
    <t>しめ縄づくり</t>
    <rPh sb="2" eb="3">
      <t>ナワ</t>
    </rPh>
    <phoneticPr fontId="1"/>
  </si>
  <si>
    <t>丹波公民館</t>
    <rPh sb="0" eb="5">
      <t>タンバコウミンカン</t>
    </rPh>
    <phoneticPr fontId="1"/>
  </si>
  <si>
    <t>丹波　三郎</t>
    <rPh sb="0" eb="2">
      <t>タンバ</t>
    </rPh>
    <rPh sb="3" eb="5">
      <t>サブロウ</t>
    </rPh>
    <phoneticPr fontId="1"/>
  </si>
  <si>
    <t>丹波　四郎</t>
    <rPh sb="0" eb="2">
      <t>タンバ</t>
    </rPh>
    <rPh sb="3" eb="5">
      <t>シロウ</t>
    </rPh>
    <phoneticPr fontId="1"/>
  </si>
  <si>
    <t>丹波　五郎</t>
    <rPh sb="0" eb="2">
      <t>タンバ</t>
    </rPh>
    <rPh sb="3" eb="5">
      <t>ゴロウ</t>
    </rPh>
    <phoneticPr fontId="1"/>
  </si>
  <si>
    <t>丹波　六郎</t>
    <rPh sb="0" eb="2">
      <t>タンバ</t>
    </rPh>
    <rPh sb="3" eb="5">
      <t>ロクロウ</t>
    </rPh>
    <phoneticPr fontId="1"/>
  </si>
  <si>
    <t>丹波　七郎</t>
    <rPh sb="0" eb="2">
      <t>タンバ</t>
    </rPh>
    <rPh sb="3" eb="5">
      <t>シチロウ</t>
    </rPh>
    <phoneticPr fontId="1"/>
  </si>
  <si>
    <t>丹波　八郎</t>
    <rPh sb="0" eb="2">
      <t>タンバ</t>
    </rPh>
    <rPh sb="3" eb="5">
      <t>ハチロウ</t>
    </rPh>
    <phoneticPr fontId="1"/>
  </si>
  <si>
    <t>丹波　九郎</t>
    <rPh sb="0" eb="2">
      <t>タンバ</t>
    </rPh>
    <rPh sb="3" eb="5">
      <t>クロウ</t>
    </rPh>
    <phoneticPr fontId="1"/>
  </si>
  <si>
    <t>丹波　十郎</t>
    <rPh sb="0" eb="2">
      <t>タンバ</t>
    </rPh>
    <rPh sb="3" eb="5">
      <t>ジュウロウ</t>
    </rPh>
    <phoneticPr fontId="1"/>
  </si>
  <si>
    <t>丹波　十一郎</t>
    <rPh sb="0" eb="2">
      <t>タンバ</t>
    </rPh>
    <rPh sb="3" eb="4">
      <t>ジュウ</t>
    </rPh>
    <rPh sb="4" eb="6">
      <t>イチロウ</t>
    </rPh>
    <phoneticPr fontId="1"/>
  </si>
  <si>
    <t>丹波　十二郎</t>
    <rPh sb="0" eb="2">
      <t>タンバ</t>
    </rPh>
    <rPh sb="3" eb="4">
      <t>ジュウ</t>
    </rPh>
    <rPh sb="4" eb="6">
      <t>ジロウ</t>
    </rPh>
    <phoneticPr fontId="1"/>
  </si>
  <si>
    <t>丹波　十三郎</t>
    <rPh sb="0" eb="2">
      <t>タンバ</t>
    </rPh>
    <rPh sb="3" eb="5">
      <t>ジュウゾウ</t>
    </rPh>
    <rPh sb="5" eb="6">
      <t>ロウ</t>
    </rPh>
    <phoneticPr fontId="1"/>
  </si>
  <si>
    <t>丹波　十四郎</t>
    <rPh sb="0" eb="2">
      <t>タンバ</t>
    </rPh>
    <rPh sb="3" eb="6">
      <t>トウシロウ</t>
    </rPh>
    <phoneticPr fontId="1"/>
  </si>
  <si>
    <t>丹波　十五郎</t>
    <rPh sb="0" eb="2">
      <t>タンバ</t>
    </rPh>
    <rPh sb="3" eb="5">
      <t>ジュウゴ</t>
    </rPh>
    <rPh sb="5" eb="6">
      <t>ロウ</t>
    </rPh>
    <phoneticPr fontId="1"/>
  </si>
  <si>
    <t>丹波　十六郎</t>
    <rPh sb="0" eb="2">
      <t>タンバ</t>
    </rPh>
    <rPh sb="3" eb="5">
      <t>ジュウロク</t>
    </rPh>
    <rPh sb="5" eb="6">
      <t>ロウ</t>
    </rPh>
    <phoneticPr fontId="1"/>
  </si>
  <si>
    <t>丹波　十七郎</t>
    <rPh sb="0" eb="2">
      <t>タンバ</t>
    </rPh>
    <rPh sb="3" eb="5">
      <t>ジュウナナ</t>
    </rPh>
    <rPh sb="5" eb="6">
      <t>ロウ</t>
    </rPh>
    <phoneticPr fontId="1"/>
  </si>
  <si>
    <t>丹波　十八郎</t>
    <rPh sb="0" eb="2">
      <t>タンバ</t>
    </rPh>
    <rPh sb="3" eb="5">
      <t>ジュウハチ</t>
    </rPh>
    <rPh sb="5" eb="6">
      <t>ロウ</t>
    </rPh>
    <phoneticPr fontId="1"/>
  </si>
  <si>
    <t>丹波　十九郎</t>
    <rPh sb="0" eb="2">
      <t>タンバ</t>
    </rPh>
    <rPh sb="3" eb="5">
      <t>ジュウキュウ</t>
    </rPh>
    <rPh sb="5" eb="6">
      <t>ロウ</t>
    </rPh>
    <phoneticPr fontId="1"/>
  </si>
  <si>
    <t>丹波　二十郎</t>
    <rPh sb="0" eb="2">
      <t>タンバ</t>
    </rPh>
    <rPh sb="3" eb="5">
      <t>ニジュウ</t>
    </rPh>
    <rPh sb="5" eb="6">
      <t>ロウ</t>
    </rPh>
    <phoneticPr fontId="1"/>
  </si>
  <si>
    <t>丹波　二十一郎</t>
    <rPh sb="0" eb="2">
      <t>タンバ</t>
    </rPh>
    <rPh sb="3" eb="5">
      <t>ニジュウ</t>
    </rPh>
    <rPh sb="5" eb="7">
      <t>イチロウ</t>
    </rPh>
    <phoneticPr fontId="1"/>
  </si>
  <si>
    <t>丹波　二十二郎</t>
    <rPh sb="0" eb="2">
      <t>タンバ</t>
    </rPh>
    <rPh sb="3" eb="6">
      <t>ニジュウニ</t>
    </rPh>
    <rPh sb="6" eb="7">
      <t>ロウ</t>
    </rPh>
    <phoneticPr fontId="1"/>
  </si>
  <si>
    <t>丹波　二十三郎</t>
    <rPh sb="0" eb="2">
      <t>タンバ</t>
    </rPh>
    <rPh sb="3" eb="5">
      <t>ニジュウ</t>
    </rPh>
    <rPh sb="5" eb="7">
      <t>サブロウ</t>
    </rPh>
    <phoneticPr fontId="1"/>
  </si>
  <si>
    <t>丹波　一子</t>
    <rPh sb="0" eb="2">
      <t>タンバ</t>
    </rPh>
    <rPh sb="3" eb="4">
      <t>イチ</t>
    </rPh>
    <rPh sb="4" eb="5">
      <t>コ</t>
    </rPh>
    <phoneticPr fontId="1"/>
  </si>
  <si>
    <t>丹波　二子</t>
    <rPh sb="0" eb="2">
      <t>タンバ</t>
    </rPh>
    <rPh sb="3" eb="4">
      <t>ニ</t>
    </rPh>
    <rPh sb="4" eb="5">
      <t>コ</t>
    </rPh>
    <phoneticPr fontId="1"/>
  </si>
  <si>
    <t>丹波　三子</t>
    <rPh sb="0" eb="2">
      <t>タンバ</t>
    </rPh>
    <rPh sb="3" eb="4">
      <t>サン</t>
    </rPh>
    <rPh sb="4" eb="5">
      <t>コ</t>
    </rPh>
    <phoneticPr fontId="1"/>
  </si>
  <si>
    <t>丹波　四子</t>
    <rPh sb="0" eb="2">
      <t>タンバ</t>
    </rPh>
    <rPh sb="3" eb="4">
      <t>ヨン</t>
    </rPh>
    <rPh sb="4" eb="5">
      <t>シ</t>
    </rPh>
    <phoneticPr fontId="1"/>
  </si>
  <si>
    <t>丹波　五子</t>
    <rPh sb="0" eb="2">
      <t>タンバ</t>
    </rPh>
    <rPh sb="3" eb="4">
      <t>イ</t>
    </rPh>
    <rPh sb="4" eb="5">
      <t>コ</t>
    </rPh>
    <phoneticPr fontId="1"/>
  </si>
  <si>
    <t>丹波　六子</t>
    <rPh sb="0" eb="2">
      <t>タンバ</t>
    </rPh>
    <rPh sb="3" eb="4">
      <t>ロク</t>
    </rPh>
    <rPh sb="4" eb="5">
      <t>シ</t>
    </rPh>
    <phoneticPr fontId="1"/>
  </si>
  <si>
    <t>女</t>
  </si>
  <si>
    <t>支払い方法</t>
    <rPh sb="0" eb="2">
      <t>シハラ</t>
    </rPh>
    <rPh sb="3" eb="5">
      <t>ホウホウ</t>
    </rPh>
    <phoneticPr fontId="1"/>
  </si>
  <si>
    <t>※概算払いを希望する場合はチェックしてください</t>
    <phoneticPr fontId="1"/>
  </si>
  <si>
    <t>① 継続的な活動に資する取組活動</t>
    <phoneticPr fontId="1"/>
  </si>
  <si>
    <t>ICTの活用促進</t>
    <phoneticPr fontId="1"/>
  </si>
  <si>
    <t>感染症及び熱中症対策の物品購入</t>
    <phoneticPr fontId="1"/>
  </si>
  <si>
    <t>② 会員加入促進活動</t>
    <phoneticPr fontId="1"/>
  </si>
  <si>
    <t>３．健康づくり（健康体操等）の実施及び普及促進活動　</t>
    <phoneticPr fontId="1"/>
  </si>
  <si>
    <t>令和８年度と同様の代表者に送付の場合チェック</t>
    <rPh sb="0" eb="2">
      <t>レイワ</t>
    </rPh>
    <rPh sb="3" eb="5">
      <t>ネンド</t>
    </rPh>
    <rPh sb="6" eb="8">
      <t>ドウヨウ</t>
    </rPh>
    <rPh sb="9" eb="12">
      <t>ダイヒョウシャ</t>
    </rPh>
    <rPh sb="13" eb="15">
      <t>ソウフ</t>
    </rPh>
    <rPh sb="16" eb="18">
      <t>バアイ</t>
    </rPh>
    <phoneticPr fontId="1"/>
  </si>
  <si>
    <t>　令和８年度丹波市老人クラブ等社会活動促進事業補助金について、概算払いによって交付を受けたいので、下記のとおり請求します。</t>
    <phoneticPr fontId="1"/>
  </si>
  <si>
    <t>● 以下の１～３の項目にお答えください。（はい・いいえを選んでください）</t>
    <rPh sb="28" eb="29">
      <t>エラ</t>
    </rPh>
    <phoneticPr fontId="1"/>
  </si>
  <si>
    <t>● 「１～２で１つ以上」かつ「３で１つ以上」の実施がない場合、交付した補助金の一部を返還いただくことがありますので、その点あらかじめご留意ください。</t>
    <phoneticPr fontId="1"/>
  </si>
  <si>
    <t>59歳以下
(男性/女性）</t>
    <rPh sb="2" eb="3">
      <t>サイ</t>
    </rPh>
    <rPh sb="3" eb="5">
      <t>イカ</t>
    </rPh>
    <rPh sb="7" eb="9">
      <t>ダンセイ</t>
    </rPh>
    <rPh sb="10" eb="12">
      <t>ジョセイ</t>
    </rPh>
    <phoneticPr fontId="23"/>
  </si>
  <si>
    <t>60～64歳
(男性/女性）</t>
    <rPh sb="5" eb="6">
      <t>サイ</t>
    </rPh>
    <phoneticPr fontId="23"/>
  </si>
  <si>
    <t>65歳～69歳
（男性/女性）</t>
    <rPh sb="2" eb="3">
      <t>サイ</t>
    </rPh>
    <rPh sb="6" eb="7">
      <t>サイ</t>
    </rPh>
    <rPh sb="9" eb="11">
      <t>ダンセイ</t>
    </rPh>
    <rPh sb="12" eb="14">
      <t>ジョセイ</t>
    </rPh>
    <phoneticPr fontId="23"/>
  </si>
  <si>
    <t>70～74歳
（男性/女性）</t>
    <rPh sb="5" eb="6">
      <t>サイ</t>
    </rPh>
    <rPh sb="8" eb="10">
      <t>ダンセイ</t>
    </rPh>
    <rPh sb="11" eb="13">
      <t>ジョセイ</t>
    </rPh>
    <phoneticPr fontId="1"/>
  </si>
  <si>
    <t>75～79歳
（男性/女性）</t>
    <rPh sb="5" eb="6">
      <t>サイ</t>
    </rPh>
    <rPh sb="8" eb="10">
      <t>ダンセイ</t>
    </rPh>
    <rPh sb="11" eb="13">
      <t>ジョセイ</t>
    </rPh>
    <phoneticPr fontId="23"/>
  </si>
  <si>
    <t>80～84歳
（男性/女性）</t>
    <rPh sb="5" eb="6">
      <t>サイ</t>
    </rPh>
    <rPh sb="8" eb="9">
      <t>オトコ</t>
    </rPh>
    <rPh sb="9" eb="10">
      <t>セイ</t>
    </rPh>
    <rPh sb="11" eb="12">
      <t>オンナ</t>
    </rPh>
    <rPh sb="12" eb="13">
      <t>セイ</t>
    </rPh>
    <phoneticPr fontId="23"/>
  </si>
  <si>
    <t>85歳以上
（男性/女性）</t>
    <rPh sb="2" eb="3">
      <t>サイ</t>
    </rPh>
    <rPh sb="3" eb="5">
      <t>イジョウ</t>
    </rPh>
    <rPh sb="7" eb="9">
      <t>ダンセイ</t>
    </rPh>
    <rPh sb="10" eb="12">
      <t>ジョセイ</t>
    </rPh>
    <phoneticPr fontId="23"/>
  </si>
  <si>
    <t>合計</t>
    <rPh sb="0" eb="2">
      <t>ゴウケイ</t>
    </rPh>
    <phoneticPr fontId="1"/>
  </si>
  <si>
    <t>判定</t>
    <rPh sb="0" eb="2">
      <t>ハンテイ</t>
    </rPh>
    <phoneticPr fontId="1"/>
  </si>
  <si>
    <t>男性</t>
    <rPh sb="0" eb="2">
      <t>ダンセイ</t>
    </rPh>
    <phoneticPr fontId="1"/>
  </si>
  <si>
    <t>女性</t>
    <rPh sb="0" eb="2">
      <t>ジョセイ</t>
    </rPh>
    <phoneticPr fontId="1"/>
  </si>
  <si>
    <t>２．クラブ活動継続の推進</t>
    <phoneticPr fontId="1"/>
  </si>
  <si>
    <t>③ 上記の①～②以外に計画しているクラブ活動継続の推進活動があれば記入してください。</t>
    <phoneticPr fontId="1"/>
  </si>
  <si>
    <t>④ 今年度①～②のクラブ活動継続の推進活動を合計どのくらい実施する予定ですか？　</t>
    <phoneticPr fontId="1"/>
  </si>
  <si>
    <t>１．地域型助け合い活動</t>
    <rPh sb="2" eb="5">
      <t>チイキガタ</t>
    </rPh>
    <rPh sb="5" eb="6">
      <t>タス</t>
    </rPh>
    <rPh sb="7" eb="8">
      <t>ア</t>
    </rPh>
    <rPh sb="9" eb="11">
      <t>カツドウ</t>
    </rPh>
    <phoneticPr fontId="1"/>
  </si>
  <si>
    <t>２．クラブ活動継続の推進</t>
    <rPh sb="5" eb="7">
      <t>カツドウ</t>
    </rPh>
    <rPh sb="7" eb="9">
      <t>ケイゾク</t>
    </rPh>
    <rPh sb="10" eb="12">
      <t>スイシン</t>
    </rPh>
    <phoneticPr fontId="1"/>
  </si>
  <si>
    <t>①-ア</t>
  </si>
  <si>
    <t>①-イ</t>
  </si>
  <si>
    <t>①-ウ</t>
  </si>
  <si>
    <t>①-エ</t>
  </si>
  <si>
    <t>①-オ</t>
  </si>
  <si>
    <t>②-ア</t>
  </si>
  <si>
    <t>②-イ</t>
  </si>
  <si>
    <t>③-ア</t>
  </si>
  <si>
    <t>③-イ</t>
  </si>
  <si>
    <t>③-ウ</t>
  </si>
  <si>
    <t>④-ア</t>
  </si>
  <si>
    <t>④-イ</t>
  </si>
  <si>
    <t>④-ウ</t>
    <phoneticPr fontId="1"/>
  </si>
  <si>
    <t>その他</t>
    <rPh sb="2" eb="3">
      <t>タ</t>
    </rPh>
    <phoneticPr fontId="23"/>
  </si>
  <si>
    <t>ほぼ毎日</t>
    <phoneticPr fontId="1"/>
  </si>
  <si>
    <t>週１</t>
  </si>
  <si>
    <t>月２～３</t>
    <phoneticPr fontId="1"/>
  </si>
  <si>
    <t>月１</t>
  </si>
  <si>
    <t>年数回</t>
  </si>
  <si>
    <t>年１</t>
  </si>
  <si>
    <t>②-ア</t>
    <phoneticPr fontId="1"/>
  </si>
  <si>
    <t>②-イ</t>
    <phoneticPr fontId="1"/>
  </si>
  <si>
    <t>その他</t>
    <rPh sb="2" eb="3">
      <t>タ</t>
    </rPh>
    <phoneticPr fontId="1"/>
  </si>
  <si>
    <t>月１</t>
    <rPh sb="0" eb="1">
      <t>ツキ</t>
    </rPh>
    <phoneticPr fontId="23"/>
  </si>
  <si>
    <t>３．健康づくり（健康体操等）の実績・普及促進活動</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</si>
</sst>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e&quot;年&quot;m&quot;月&quot;d&quot;日&quot;;@" x16r2:formatCode16="[$-ja-JP-x-gannen]ggge&quot;年&quot;m&quot;月&quot;d&quot;日&quot;;@"/>
    <numFmt numFmtId="177" formatCode="#,##0_ "/>
    <numFmt numFmtId="178" formatCode="[$-411]ggge&quot;年&quot;m&quot;月&quot;d&quot;日&quot;;@"/>
    <numFmt numFmtId="179" formatCode="#,##0;\-#,##0;0"/>
  </numFmts>
  <fonts count="25">
    <font>
      <sz val="11"/>
      <color theme="1"/>
      <name val="游ゴシック"/>
      <family val="2"/>
      <charset val="128"/>
      <scheme val="minor"/>
    </font>
    <font>
      <sz val="6"/>
      <name val="游ゴシック"/>
      <family val="2"/>
      <charset val="128"/>
      <scheme val="minor"/>
    </font>
    <font>
      <b/>
      <sz val="14"/>
      <color indexed="81"/>
      <name val="MS P ゴシック"/>
      <family val="3"/>
      <charset val="128"/>
    </font>
    <font>
      <sz val="12"/>
      <color theme="1"/>
      <name val="ＭＳ Ｐゴシック"/>
      <family val="3"/>
      <charset val="128"/>
    </font>
    <font>
      <sz val="16"/>
      <color theme="1"/>
      <name val="ＭＳ Ｐゴシック"/>
      <family val="3"/>
      <charset val="128"/>
    </font>
    <font>
      <sz val="14"/>
      <color theme="1"/>
      <name val="ＭＳ Ｐゴシック"/>
      <family val="3"/>
      <charset val="128"/>
    </font>
    <font>
      <b/>
      <sz val="12"/>
      <color theme="1"/>
      <name val="ＭＳ Ｐゴシック"/>
      <family val="3"/>
      <charset val="128"/>
    </font>
    <font>
      <u/>
      <sz val="16"/>
      <color theme="1"/>
      <name val="ＭＳ Ｐゴシック"/>
      <family val="3"/>
      <charset val="128"/>
    </font>
    <font>
      <b/>
      <sz val="12"/>
      <color theme="1"/>
      <name val="游ゴシック"/>
      <family val="3"/>
      <charset val="128"/>
      <scheme val="minor"/>
    </font>
    <font>
      <sz val="12"/>
      <color theme="1"/>
      <name val="游ゴシック"/>
      <family val="3"/>
      <charset val="128"/>
      <scheme val="minor"/>
    </font>
    <font>
      <b/>
      <sz val="12"/>
      <color rgb="FFFF0000"/>
      <name val="游ゴシック"/>
      <family val="3"/>
      <charset val="128"/>
      <scheme val="minor"/>
    </font>
    <font>
      <sz val="12"/>
      <color theme="1"/>
      <name val="ＭＳ ゴシック"/>
      <family val="3"/>
      <charset val="128"/>
    </font>
    <font>
      <b/>
      <sz val="12"/>
      <color theme="1"/>
      <name val="ＭＳ ゴシック"/>
      <family val="3"/>
      <charset val="128"/>
    </font>
    <font>
      <b/>
      <sz val="16"/>
      <color theme="1"/>
      <name val="ＭＳ ゴシック"/>
      <family val="3"/>
      <charset val="128"/>
    </font>
    <font>
      <b/>
      <u val="double"/>
      <sz val="14"/>
      <color rgb="FFFF0000"/>
      <name val="ＭＳ Ｐゴシック"/>
      <family val="3"/>
      <charset val="128"/>
    </font>
    <font>
      <b/>
      <u val="double"/>
      <sz val="12"/>
      <color theme="1"/>
      <name val="ＭＳ ゴシック"/>
      <family val="3"/>
      <charset val="128"/>
    </font>
    <font>
      <u val="double"/>
      <sz val="12"/>
      <color theme="1"/>
      <name val="ＭＳ ゴシック"/>
      <family val="3"/>
      <charset val="128"/>
    </font>
    <font>
      <u/>
      <sz val="11"/>
      <color theme="10"/>
      <name val="游ゴシック"/>
      <family val="2"/>
      <charset val="128"/>
      <scheme val="minor"/>
    </font>
    <font>
      <b/>
      <u val="double"/>
      <sz val="12"/>
      <color rgb="FFFF0000"/>
      <name val="游ゴシック"/>
      <family val="3"/>
      <charset val="128"/>
      <scheme val="minor"/>
    </font>
    <font>
      <b/>
      <sz val="18"/>
      <color indexed="81"/>
      <name val="MS P ゴシック"/>
      <family val="3"/>
      <charset val="128"/>
    </font>
    <font>
      <b/>
      <sz val="12"/>
      <color rgb="FFFF0000"/>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sz val="11"/>
      <name val="游ゴシック"/>
      <family val="3"/>
      <charset val="128"/>
      <scheme val="minor"/>
    </font>
  </fonts>
  <fills count="6">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59999389629810485"/>
        <bgColor indexed="64"/>
      </patternFill>
    </fill>
  </fills>
  <borders count="47">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4">
    <xf numFmtId="0" fontId="0" fillId="0" borderId="0">
      <alignment vertical="center"/>
    </xf>
    <xf numFmtId="0" fontId="17" fillId="0" borderId="0" applyNumberFormat="0" applyFill="0" applyBorder="0" applyAlignment="0" applyProtection="0">
      <alignment vertical="center"/>
    </xf>
    <xf numFmtId="38" fontId="21" fillId="0" borderId="0" applyFont="0" applyFill="0" applyBorder="0" applyAlignment="0" applyProtection="0">
      <alignment vertical="center"/>
    </xf>
    <xf numFmtId="0" fontId="21" fillId="0" borderId="0">
      <alignment vertical="center"/>
    </xf>
  </cellStyleXfs>
  <cellXfs count="345">
    <xf numFmtId="0" fontId="0" fillId="0" borderId="0" xfId="0">
      <alignment vertical="center"/>
    </xf>
    <xf numFmtId="0" fontId="3" fillId="2" borderId="0" xfId="0" applyFont="1" applyFill="1">
      <alignment vertical="center"/>
    </xf>
    <xf numFmtId="0" fontId="3" fillId="0" borderId="0" xfId="0" applyFont="1">
      <alignment vertical="center"/>
    </xf>
    <xf numFmtId="0" fontId="3" fillId="2" borderId="0" xfId="0" applyFont="1" applyFill="1" applyAlignment="1">
      <alignment horizontal="right" vertical="center"/>
    </xf>
    <xf numFmtId="0" fontId="3" fillId="2" borderId="0" xfId="0" applyFont="1" applyFill="1" applyAlignment="1">
      <alignment horizontal="left" vertical="center"/>
    </xf>
    <xf numFmtId="0" fontId="3" fillId="2" borderId="2" xfId="0" applyFont="1" applyFill="1" applyBorder="1" applyAlignment="1">
      <alignment horizontal="center" vertical="center"/>
    </xf>
    <xf numFmtId="0" fontId="3" fillId="0" borderId="0" xfId="0" applyFont="1" applyAlignment="1">
      <alignment vertical="center" wrapText="1"/>
    </xf>
    <xf numFmtId="0" fontId="3" fillId="2" borderId="0" xfId="0" applyFont="1" applyFill="1" applyAlignment="1">
      <alignment horizontal="center" vertical="center"/>
    </xf>
    <xf numFmtId="49" fontId="3" fillId="2" borderId="0" xfId="0" applyNumberFormat="1" applyFont="1" applyFill="1">
      <alignment vertical="center"/>
    </xf>
    <xf numFmtId="0" fontId="3" fillId="0" borderId="0" xfId="0" applyFont="1" applyAlignment="1">
      <alignment horizontal="center" vertical="center"/>
    </xf>
    <xf numFmtId="176" fontId="3" fillId="0" borderId="0" xfId="0" applyNumberFormat="1" applyFont="1">
      <alignment vertical="center"/>
    </xf>
    <xf numFmtId="0" fontId="3" fillId="2" borderId="3" xfId="0" applyFont="1" applyFill="1" applyBorder="1" applyAlignment="1">
      <alignment horizontal="center" vertical="center"/>
    </xf>
    <xf numFmtId="0" fontId="3" fillId="2" borderId="16" xfId="0" applyFont="1" applyFill="1" applyBorder="1">
      <alignment vertical="center"/>
    </xf>
    <xf numFmtId="0" fontId="3" fillId="2" borderId="28" xfId="0" applyFont="1" applyFill="1" applyBorder="1">
      <alignment vertical="center"/>
    </xf>
    <xf numFmtId="0" fontId="3" fillId="2" borderId="17" xfId="0" applyFont="1" applyFill="1" applyBorder="1">
      <alignment vertical="center"/>
    </xf>
    <xf numFmtId="0" fontId="3" fillId="2" borderId="18" xfId="0" applyFont="1" applyFill="1" applyBorder="1">
      <alignment vertical="center"/>
    </xf>
    <xf numFmtId="0" fontId="3" fillId="2" borderId="20" xfId="0" applyFont="1" applyFill="1" applyBorder="1">
      <alignment vertical="center"/>
    </xf>
    <xf numFmtId="0" fontId="3" fillId="2" borderId="10" xfId="0" applyFont="1" applyFill="1" applyBorder="1" applyAlignment="1">
      <alignment horizontal="right" vertical="center"/>
    </xf>
    <xf numFmtId="0" fontId="3" fillId="2" borderId="13" xfId="0" applyFont="1" applyFill="1" applyBorder="1">
      <alignment vertical="center"/>
    </xf>
    <xf numFmtId="0" fontId="3" fillId="2" borderId="1" xfId="0" applyFont="1" applyFill="1" applyBorder="1" applyAlignment="1">
      <alignment horizontal="right" vertical="center"/>
    </xf>
    <xf numFmtId="0" fontId="3" fillId="2" borderId="4" xfId="0" applyFont="1" applyFill="1" applyBorder="1" applyAlignment="1">
      <alignment vertical="center" wrapText="1"/>
    </xf>
    <xf numFmtId="0" fontId="3" fillId="2" borderId="1" xfId="0" applyFont="1" applyFill="1" applyBorder="1">
      <alignment vertical="center"/>
    </xf>
    <xf numFmtId="0" fontId="3" fillId="2" borderId="12" xfId="0" applyFont="1" applyFill="1" applyBorder="1">
      <alignment vertical="center"/>
    </xf>
    <xf numFmtId="0" fontId="3" fillId="2" borderId="6" xfId="0" applyFont="1" applyFill="1" applyBorder="1">
      <alignment vertical="center"/>
    </xf>
    <xf numFmtId="0" fontId="3" fillId="2" borderId="14" xfId="0" applyFont="1" applyFill="1" applyBorder="1">
      <alignment vertical="center"/>
    </xf>
    <xf numFmtId="0" fontId="3" fillId="2" borderId="11" xfId="0" applyFont="1" applyFill="1" applyBorder="1">
      <alignment vertical="center"/>
    </xf>
    <xf numFmtId="0" fontId="3" fillId="2" borderId="9" xfId="0" applyFont="1" applyFill="1" applyBorder="1">
      <alignment vertical="center"/>
    </xf>
    <xf numFmtId="0" fontId="3" fillId="2" borderId="10" xfId="0" applyFont="1" applyFill="1" applyBorder="1">
      <alignment vertical="center"/>
    </xf>
    <xf numFmtId="0" fontId="3" fillId="2" borderId="8" xfId="0" applyFont="1" applyFill="1" applyBorder="1">
      <alignment vertical="center"/>
    </xf>
    <xf numFmtId="0" fontId="3" fillId="2" borderId="7" xfId="0" applyFont="1" applyFill="1" applyBorder="1" applyAlignment="1">
      <alignment horizontal="left" vertical="center"/>
    </xf>
    <xf numFmtId="0" fontId="3" fillId="2" borderId="4" xfId="0" applyFont="1" applyFill="1" applyBorder="1">
      <alignment vertical="center"/>
    </xf>
    <xf numFmtId="0" fontId="3" fillId="2" borderId="15" xfId="0" applyFont="1" applyFill="1" applyBorder="1">
      <alignment vertical="center"/>
    </xf>
    <xf numFmtId="0" fontId="3" fillId="2" borderId="36" xfId="0" applyFont="1" applyFill="1" applyBorder="1">
      <alignment vertical="center"/>
    </xf>
    <xf numFmtId="0" fontId="3" fillId="2" borderId="0" xfId="0" applyFont="1" applyFill="1" applyAlignment="1">
      <alignment horizontal="left" vertical="center" wrapText="1"/>
    </xf>
    <xf numFmtId="0" fontId="3" fillId="2" borderId="2" xfId="0" applyFont="1" applyFill="1" applyBorder="1" applyAlignment="1">
      <alignment horizontal="left" vertical="center"/>
    </xf>
    <xf numFmtId="0" fontId="3" fillId="2" borderId="1"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1" xfId="0" applyFont="1" applyFill="1" applyBorder="1" applyAlignment="1">
      <alignment horizontal="right" vertical="center"/>
    </xf>
    <xf numFmtId="0" fontId="3" fillId="2" borderId="1" xfId="0" applyFont="1" applyFill="1" applyBorder="1" applyAlignment="1">
      <alignment horizontal="left" vertical="center"/>
    </xf>
    <xf numFmtId="0" fontId="3" fillId="2" borderId="38" xfId="0" applyFont="1" applyFill="1" applyBorder="1" applyAlignment="1">
      <alignment horizontal="center" vertical="center"/>
    </xf>
    <xf numFmtId="0" fontId="3" fillId="2" borderId="2" xfId="0" applyFont="1" applyFill="1" applyBorder="1">
      <alignment vertical="center"/>
    </xf>
    <xf numFmtId="0" fontId="3" fillId="2" borderId="27" xfId="0" applyFont="1" applyFill="1" applyBorder="1" applyAlignment="1">
      <alignment horizontal="right" vertical="center"/>
    </xf>
    <xf numFmtId="0" fontId="3" fillId="2" borderId="17" xfId="0" applyFont="1" applyFill="1" applyBorder="1" applyAlignment="1">
      <alignment horizontal="right" vertical="center"/>
    </xf>
    <xf numFmtId="0" fontId="3" fillId="2" borderId="19" xfId="0" applyFont="1" applyFill="1" applyBorder="1" applyAlignment="1">
      <alignment horizontal="right" vertical="center"/>
    </xf>
    <xf numFmtId="0" fontId="5" fillId="2" borderId="1" xfId="0" applyFont="1" applyFill="1" applyBorder="1" applyAlignment="1">
      <alignment horizontal="left" vertical="center"/>
    </xf>
    <xf numFmtId="0" fontId="5" fillId="2" borderId="1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12" xfId="0" applyFont="1" applyFill="1" applyBorder="1" applyAlignment="1">
      <alignment horizontal="center" vertical="center"/>
    </xf>
    <xf numFmtId="0" fontId="11" fillId="2" borderId="0" xfId="0" applyFont="1" applyFill="1">
      <alignment vertical="center"/>
    </xf>
    <xf numFmtId="0" fontId="13" fillId="2" borderId="0" xfId="0" applyFont="1" applyFill="1">
      <alignment vertical="center"/>
    </xf>
    <xf numFmtId="0" fontId="5" fillId="2" borderId="0" xfId="0" applyFont="1" applyFill="1">
      <alignment vertical="center"/>
    </xf>
    <xf numFmtId="0" fontId="14" fillId="3" borderId="0" xfId="0" applyFont="1" applyFill="1">
      <alignment vertical="center"/>
    </xf>
    <xf numFmtId="0" fontId="5" fillId="3" borderId="0" xfId="0" applyFont="1" applyFill="1">
      <alignment vertical="center"/>
    </xf>
    <xf numFmtId="0" fontId="15" fillId="2" borderId="0" xfId="0" applyFont="1" applyFill="1">
      <alignment vertical="center"/>
    </xf>
    <xf numFmtId="0" fontId="16" fillId="2" borderId="0" xfId="0" applyFont="1" applyFill="1">
      <alignment vertical="center"/>
    </xf>
    <xf numFmtId="0" fontId="17" fillId="2" borderId="0" xfId="1" applyFill="1">
      <alignment vertical="center"/>
    </xf>
    <xf numFmtId="0" fontId="11" fillId="2" borderId="0" xfId="0" applyFont="1" applyFill="1" applyAlignment="1">
      <alignment horizontal="right" vertical="center"/>
    </xf>
    <xf numFmtId="0" fontId="8" fillId="2" borderId="0" xfId="0" applyFont="1" applyFill="1">
      <alignment vertical="center"/>
    </xf>
    <xf numFmtId="0" fontId="9" fillId="2" borderId="0" xfId="0" applyFont="1" applyFill="1">
      <alignment vertical="center"/>
    </xf>
    <xf numFmtId="0" fontId="9" fillId="2" borderId="11"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15" xfId="0" applyFont="1" applyFill="1" applyBorder="1">
      <alignment vertical="center"/>
    </xf>
    <xf numFmtId="0" fontId="9" fillId="2" borderId="24" xfId="0" applyFont="1" applyFill="1" applyBorder="1">
      <alignment vertical="center"/>
    </xf>
    <xf numFmtId="3" fontId="9" fillId="2" borderId="16" xfId="0" applyNumberFormat="1" applyFont="1" applyFill="1" applyBorder="1">
      <alignment vertical="center"/>
    </xf>
    <xf numFmtId="0" fontId="9" fillId="2" borderId="17" xfId="0" applyFont="1" applyFill="1" applyBorder="1">
      <alignment vertical="center"/>
    </xf>
    <xf numFmtId="0" fontId="9" fillId="2" borderId="25" xfId="0" applyFont="1" applyFill="1" applyBorder="1">
      <alignment vertical="center"/>
    </xf>
    <xf numFmtId="3" fontId="9" fillId="2" borderId="18" xfId="0" applyNumberFormat="1" applyFont="1" applyFill="1" applyBorder="1">
      <alignment vertical="center"/>
    </xf>
    <xf numFmtId="0" fontId="9" fillId="2" borderId="17" xfId="0" applyFont="1" applyFill="1" applyBorder="1" applyAlignment="1">
      <alignment vertical="center" wrapText="1"/>
    </xf>
    <xf numFmtId="0" fontId="9" fillId="2" borderId="19" xfId="0" applyFont="1" applyFill="1" applyBorder="1">
      <alignment vertical="center"/>
    </xf>
    <xf numFmtId="0" fontId="9" fillId="2" borderId="26" xfId="0" applyFont="1" applyFill="1" applyBorder="1">
      <alignment vertical="center"/>
    </xf>
    <xf numFmtId="3" fontId="9" fillId="2" borderId="20" xfId="0" applyNumberFormat="1" applyFont="1" applyFill="1" applyBorder="1">
      <alignment vertical="center"/>
    </xf>
    <xf numFmtId="0" fontId="9" fillId="2" borderId="27" xfId="0" applyFont="1" applyFill="1" applyBorder="1">
      <alignment vertical="center"/>
    </xf>
    <xf numFmtId="0" fontId="9" fillId="2" borderId="30" xfId="0" applyFont="1" applyFill="1" applyBorder="1">
      <alignment vertical="center"/>
    </xf>
    <xf numFmtId="3" fontId="9" fillId="2" borderId="28" xfId="0" applyNumberFormat="1" applyFont="1" applyFill="1" applyBorder="1">
      <alignment vertical="center"/>
    </xf>
    <xf numFmtId="0" fontId="9" fillId="2" borderId="3" xfId="0" applyFont="1" applyFill="1" applyBorder="1">
      <alignment vertical="center"/>
    </xf>
    <xf numFmtId="0" fontId="9" fillId="0" borderId="11" xfId="0" applyFont="1" applyBorder="1">
      <alignment vertical="center"/>
    </xf>
    <xf numFmtId="0" fontId="9" fillId="2" borderId="1" xfId="0" applyFont="1" applyFill="1" applyBorder="1">
      <alignment vertical="center"/>
    </xf>
    <xf numFmtId="0" fontId="9" fillId="0" borderId="3" xfId="0" applyFont="1" applyBorder="1">
      <alignment vertical="center"/>
    </xf>
    <xf numFmtId="0" fontId="9" fillId="2" borderId="9" xfId="0" applyFont="1" applyFill="1" applyBorder="1">
      <alignment vertical="center"/>
    </xf>
    <xf numFmtId="0" fontId="9" fillId="2" borderId="14" xfId="0" applyFont="1" applyFill="1" applyBorder="1">
      <alignment vertical="center"/>
    </xf>
    <xf numFmtId="0" fontId="10" fillId="2" borderId="0" xfId="0" applyFont="1" applyFill="1">
      <alignment vertical="center"/>
    </xf>
    <xf numFmtId="0" fontId="9" fillId="2" borderId="0" xfId="0" applyFont="1" applyFill="1" applyAlignment="1">
      <alignment horizontal="center" vertical="center"/>
    </xf>
    <xf numFmtId="0" fontId="9" fillId="2" borderId="0" xfId="0" applyFont="1" applyFill="1" applyAlignment="1">
      <alignment horizontal="left" vertical="center"/>
    </xf>
    <xf numFmtId="0" fontId="9" fillId="0" borderId="3" xfId="0"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9" fillId="0" borderId="12" xfId="0" applyFont="1" applyBorder="1" applyAlignment="1" applyProtection="1">
      <alignment horizontal="center" vertical="center"/>
      <protection locked="0"/>
    </xf>
    <xf numFmtId="0" fontId="9" fillId="2" borderId="0" xfId="0" applyFont="1" applyFill="1" applyAlignment="1" applyProtection="1">
      <alignment vertical="center" shrinkToFit="1"/>
      <protection locked="0"/>
    </xf>
    <xf numFmtId="0" fontId="9" fillId="2" borderId="3" xfId="0" applyFont="1" applyFill="1" applyBorder="1" applyProtection="1">
      <alignment vertical="center"/>
      <protection locked="0"/>
    </xf>
    <xf numFmtId="0" fontId="3" fillId="0" borderId="24" xfId="0" applyFont="1" applyBorder="1" applyAlignment="1" applyProtection="1">
      <alignment horizontal="left" vertical="center"/>
      <protection locked="0"/>
    </xf>
    <xf numFmtId="0" fontId="3" fillId="0" borderId="25" xfId="0" applyFont="1" applyBorder="1" applyAlignment="1" applyProtection="1">
      <alignment horizontal="left" vertical="center"/>
      <protection locked="0"/>
    </xf>
    <xf numFmtId="0" fontId="3" fillId="0" borderId="14"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0" fontId="3" fillId="0" borderId="29" xfId="0" applyFont="1" applyBorder="1" applyAlignment="1" applyProtection="1">
      <alignment horizontal="left" vertical="center"/>
      <protection locked="0"/>
    </xf>
    <xf numFmtId="0" fontId="3" fillId="0" borderId="13" xfId="0" applyFont="1" applyBorder="1" applyAlignment="1" applyProtection="1">
      <alignment horizontal="center" vertical="center"/>
      <protection locked="0"/>
    </xf>
    <xf numFmtId="0" fontId="3" fillId="0" borderId="25" xfId="0" applyFont="1"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24" xfId="0" applyFont="1" applyBorder="1" applyAlignment="1" applyProtection="1">
      <alignment horizontal="center" vertical="center"/>
      <protection locked="0"/>
    </xf>
    <xf numFmtId="0" fontId="3" fillId="0" borderId="30"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2" borderId="3" xfId="0" applyFont="1" applyFill="1" applyBorder="1" applyAlignment="1" applyProtection="1">
      <alignment horizontal="center" vertical="center"/>
      <protection locked="0"/>
    </xf>
    <xf numFmtId="0" fontId="3" fillId="2" borderId="3" xfId="0" applyFont="1" applyFill="1" applyBorder="1" applyProtection="1">
      <alignment vertical="center"/>
      <protection locked="0"/>
    </xf>
    <xf numFmtId="0" fontId="3" fillId="2" borderId="3" xfId="0" applyFont="1" applyFill="1" applyBorder="1" applyAlignment="1" applyProtection="1">
      <alignment horizontal="right" vertical="center"/>
      <protection locked="0"/>
    </xf>
    <xf numFmtId="0" fontId="9" fillId="2" borderId="2" xfId="0" applyFont="1" applyFill="1" applyBorder="1" applyAlignment="1">
      <alignment horizontal="left" vertical="center"/>
    </xf>
    <xf numFmtId="0" fontId="18" fillId="2" borderId="2" xfId="0" applyFont="1" applyFill="1" applyBorder="1" applyAlignment="1">
      <alignment horizontal="left" vertical="center"/>
    </xf>
    <xf numFmtId="3" fontId="9" fillId="2" borderId="0" xfId="0" applyNumberFormat="1" applyFont="1" applyFill="1">
      <alignment vertical="center"/>
    </xf>
    <xf numFmtId="0" fontId="3" fillId="0" borderId="16" xfId="0" applyFont="1" applyBorder="1" applyAlignment="1" applyProtection="1">
      <alignment horizontal="left" vertical="center" shrinkToFit="1"/>
      <protection locked="0"/>
    </xf>
    <xf numFmtId="0" fontId="3" fillId="0" borderId="21" xfId="0" applyFont="1" applyBorder="1" applyAlignment="1" applyProtection="1">
      <alignment horizontal="left" vertical="center" shrinkToFit="1"/>
      <protection locked="0"/>
    </xf>
    <xf numFmtId="0" fontId="3" fillId="0" borderId="15" xfId="0" applyFont="1" applyBorder="1" applyAlignment="1" applyProtection="1">
      <alignment horizontal="right" vertical="center"/>
      <protection locked="0"/>
    </xf>
    <xf numFmtId="0" fontId="3" fillId="0" borderId="25" xfId="0" applyFont="1" applyBorder="1" applyAlignment="1" applyProtection="1">
      <alignment horizontal="left" vertical="center" shrinkToFit="1"/>
      <protection locked="0"/>
    </xf>
    <xf numFmtId="0" fontId="3" fillId="0" borderId="22" xfId="0" applyFont="1" applyBorder="1" applyAlignment="1" applyProtection="1">
      <alignment horizontal="left" vertical="center" shrinkToFit="1"/>
      <protection locked="0"/>
    </xf>
    <xf numFmtId="0" fontId="3" fillId="0" borderId="17" xfId="0" applyFont="1" applyBorder="1" applyAlignment="1" applyProtection="1">
      <alignment horizontal="right" vertical="center"/>
      <protection locked="0"/>
    </xf>
    <xf numFmtId="0" fontId="3" fillId="0" borderId="26" xfId="0" applyFont="1" applyBorder="1" applyAlignment="1" applyProtection="1">
      <alignment horizontal="left" vertical="center" shrinkToFit="1"/>
      <protection locked="0"/>
    </xf>
    <xf numFmtId="0" fontId="3" fillId="0" borderId="23" xfId="0" applyFont="1" applyBorder="1" applyAlignment="1" applyProtection="1">
      <alignment horizontal="left" vertical="center" shrinkToFit="1"/>
      <protection locked="0"/>
    </xf>
    <xf numFmtId="0" fontId="3" fillId="0" borderId="19" xfId="0" applyFont="1" applyBorder="1" applyAlignment="1" applyProtection="1">
      <alignment horizontal="right" vertical="center"/>
      <protection locked="0"/>
    </xf>
    <xf numFmtId="0" fontId="3" fillId="0" borderId="24" xfId="0" applyFont="1" applyBorder="1" applyAlignment="1" applyProtection="1">
      <alignment horizontal="left" vertical="center" shrinkToFit="1"/>
      <protection locked="0"/>
    </xf>
    <xf numFmtId="0" fontId="3" fillId="0" borderId="21" xfId="0" applyFont="1" applyBorder="1" applyAlignment="1" applyProtection="1">
      <alignment horizontal="right" vertical="center"/>
      <protection locked="0"/>
    </xf>
    <xf numFmtId="0" fontId="3" fillId="0" borderId="24" xfId="0" applyFont="1" applyBorder="1" applyAlignment="1" applyProtection="1">
      <alignment horizontal="right" vertical="center"/>
      <protection locked="0"/>
    </xf>
    <xf numFmtId="0" fontId="3" fillId="0" borderId="22" xfId="0" applyFont="1" applyBorder="1" applyAlignment="1" applyProtection="1">
      <alignment horizontal="right" vertical="center"/>
      <protection locked="0"/>
    </xf>
    <xf numFmtId="0" fontId="3" fillId="0" borderId="25" xfId="0" applyFont="1" applyBorder="1" applyAlignment="1" applyProtection="1">
      <alignment horizontal="right" vertical="center"/>
      <protection locked="0"/>
    </xf>
    <xf numFmtId="0" fontId="3" fillId="0" borderId="23" xfId="0" applyFont="1" applyBorder="1" applyAlignment="1" applyProtection="1">
      <alignment horizontal="right" vertical="center"/>
      <protection locked="0"/>
    </xf>
    <xf numFmtId="0" fontId="3" fillId="0" borderId="26" xfId="0" applyFont="1" applyBorder="1" applyAlignment="1" applyProtection="1">
      <alignment horizontal="right" vertical="center"/>
      <protection locked="0"/>
    </xf>
    <xf numFmtId="0" fontId="3" fillId="0" borderId="3" xfId="0" applyFont="1" applyBorder="1" applyAlignment="1" applyProtection="1">
      <alignment horizontal="left" vertical="center" shrinkToFit="1"/>
      <protection locked="0"/>
    </xf>
    <xf numFmtId="0" fontId="9" fillId="2" borderId="13" xfId="0" applyFont="1" applyFill="1" applyBorder="1">
      <alignment vertical="center"/>
    </xf>
    <xf numFmtId="0" fontId="9" fillId="0" borderId="13" xfId="0" applyFont="1" applyBorder="1">
      <alignment vertical="center"/>
    </xf>
    <xf numFmtId="0" fontId="8" fillId="3" borderId="45" xfId="0" applyFont="1" applyFill="1" applyBorder="1">
      <alignment vertical="center"/>
    </xf>
    <xf numFmtId="0" fontId="9" fillId="3" borderId="46" xfId="0" applyFont="1" applyFill="1" applyBorder="1">
      <alignment vertical="center"/>
    </xf>
    <xf numFmtId="0" fontId="10" fillId="2" borderId="0" xfId="0" applyFont="1" applyFill="1" applyAlignment="1">
      <alignment horizontal="left" vertical="center"/>
    </xf>
    <xf numFmtId="0" fontId="20" fillId="2" borderId="0" xfId="0" applyFont="1" applyFill="1" applyAlignment="1">
      <alignment horizontal="left" vertical="center"/>
    </xf>
    <xf numFmtId="0" fontId="9" fillId="2" borderId="13" xfId="0" applyFont="1" applyFill="1" applyBorder="1" applyAlignment="1">
      <alignment horizontal="center" vertical="center"/>
    </xf>
    <xf numFmtId="0" fontId="9" fillId="2" borderId="29"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4" xfId="0" applyFont="1" applyFill="1" applyBorder="1" applyAlignment="1">
      <alignment horizontal="left" vertical="center"/>
    </xf>
    <xf numFmtId="0" fontId="9" fillId="2" borderId="6" xfId="0" applyFont="1" applyFill="1" applyBorder="1" applyAlignment="1">
      <alignment horizontal="left" vertical="center"/>
    </xf>
    <xf numFmtId="0" fontId="9" fillId="2" borderId="9" xfId="0" applyFont="1" applyFill="1" applyBorder="1" applyAlignment="1">
      <alignment horizontal="left" vertical="center"/>
    </xf>
    <xf numFmtId="0" fontId="9" fillId="2" borderId="10" xfId="0" applyFont="1" applyFill="1" applyBorder="1" applyAlignment="1">
      <alignment horizontal="left" vertical="center"/>
    </xf>
    <xf numFmtId="0" fontId="9" fillId="2" borderId="3" xfId="0" applyFont="1" applyFill="1" applyBorder="1" applyAlignment="1">
      <alignment horizontal="center" vertical="center"/>
    </xf>
    <xf numFmtId="0" fontId="9" fillId="2" borderId="3" xfId="0" applyFont="1" applyFill="1" applyBorder="1" applyAlignment="1">
      <alignment horizontal="left" vertical="center"/>
    </xf>
    <xf numFmtId="0" fontId="8" fillId="3" borderId="43" xfId="0" applyFont="1" applyFill="1" applyBorder="1" applyAlignment="1">
      <alignment horizontal="center" vertical="center"/>
    </xf>
    <xf numFmtId="0" fontId="8" fillId="3" borderId="44" xfId="0" applyFont="1" applyFill="1" applyBorder="1" applyAlignment="1">
      <alignment horizontal="center" vertical="center"/>
    </xf>
    <xf numFmtId="0" fontId="10" fillId="3" borderId="11" xfId="0" applyFont="1" applyFill="1" applyBorder="1" applyAlignment="1">
      <alignment horizontal="left" vertical="center"/>
    </xf>
    <xf numFmtId="0" fontId="10" fillId="3" borderId="2" xfId="0" applyFont="1" applyFill="1" applyBorder="1" applyAlignment="1">
      <alignment horizontal="left" vertical="center"/>
    </xf>
    <xf numFmtId="0" fontId="10" fillId="3" borderId="12" xfId="0" applyFont="1" applyFill="1" applyBorder="1" applyAlignment="1">
      <alignment horizontal="left" vertical="center"/>
    </xf>
    <xf numFmtId="0" fontId="10" fillId="2" borderId="3" xfId="0" applyFont="1" applyFill="1" applyBorder="1" applyAlignment="1">
      <alignment horizontal="left" vertical="center"/>
    </xf>
    <xf numFmtId="0" fontId="9" fillId="0" borderId="11" xfId="0" applyFont="1" applyBorder="1" applyAlignment="1" applyProtection="1">
      <alignment horizontal="left" vertical="center"/>
      <protection locked="0"/>
    </xf>
    <xf numFmtId="0" fontId="9" fillId="0" borderId="2" xfId="0" applyFont="1" applyBorder="1" applyAlignment="1" applyProtection="1">
      <alignment horizontal="left" vertical="center"/>
      <protection locked="0"/>
    </xf>
    <xf numFmtId="0" fontId="9" fillId="0" borderId="12" xfId="0" applyFont="1" applyBorder="1" applyAlignment="1" applyProtection="1">
      <alignment horizontal="left" vertical="center"/>
      <protection locked="0"/>
    </xf>
    <xf numFmtId="0" fontId="9" fillId="0" borderId="3" xfId="0" applyFont="1" applyBorder="1" applyAlignment="1" applyProtection="1">
      <alignment horizontal="center" vertical="center"/>
      <protection locked="0"/>
    </xf>
    <xf numFmtId="0" fontId="9" fillId="2" borderId="11" xfId="0" applyFont="1" applyFill="1" applyBorder="1" applyAlignment="1">
      <alignment horizontal="center" vertical="center"/>
    </xf>
    <xf numFmtId="0" fontId="9" fillId="2" borderId="2" xfId="0" applyFont="1" applyFill="1" applyBorder="1" applyAlignment="1">
      <alignment horizontal="center" vertical="center"/>
    </xf>
    <xf numFmtId="0" fontId="9" fillId="0" borderId="1" xfId="0" applyFont="1" applyBorder="1" applyAlignment="1" applyProtection="1">
      <alignment horizontal="left" vertical="center"/>
      <protection locked="0"/>
    </xf>
    <xf numFmtId="0" fontId="9" fillId="0" borderId="10" xfId="0" applyFont="1" applyBorder="1" applyAlignment="1" applyProtection="1">
      <alignment horizontal="left" vertical="center"/>
      <protection locked="0"/>
    </xf>
    <xf numFmtId="0" fontId="9" fillId="2" borderId="3" xfId="0" applyFont="1" applyFill="1" applyBorder="1" applyAlignment="1">
      <alignment horizontal="center" vertical="center" textRotation="255"/>
    </xf>
    <xf numFmtId="177" fontId="9" fillId="2" borderId="3" xfId="0" applyNumberFormat="1" applyFont="1" applyFill="1" applyBorder="1" applyAlignment="1">
      <alignment horizontal="center" vertical="center"/>
    </xf>
    <xf numFmtId="0" fontId="9" fillId="2" borderId="29" xfId="0" applyFont="1" applyFill="1" applyBorder="1" applyAlignment="1">
      <alignment horizontal="center" vertical="center" textRotation="255" shrinkToFit="1"/>
    </xf>
    <xf numFmtId="0" fontId="9" fillId="2" borderId="14" xfId="0" applyFont="1" applyFill="1" applyBorder="1" applyAlignment="1">
      <alignment horizontal="center" vertical="center" textRotation="255" shrinkToFit="1"/>
    </xf>
    <xf numFmtId="0" fontId="9" fillId="2" borderId="13" xfId="0" applyFont="1" applyFill="1" applyBorder="1" applyAlignment="1">
      <alignment horizontal="center" vertical="center" textRotation="255"/>
    </xf>
    <xf numFmtId="0" fontId="9" fillId="0" borderId="13" xfId="0" applyFont="1" applyBorder="1" applyAlignment="1" applyProtection="1">
      <alignment horizontal="center" vertical="center"/>
      <protection locked="0"/>
    </xf>
    <xf numFmtId="0" fontId="9" fillId="2" borderId="13" xfId="0" applyFont="1" applyFill="1" applyBorder="1" applyAlignment="1">
      <alignment horizontal="center" vertical="center" wrapText="1"/>
    </xf>
    <xf numFmtId="0" fontId="9" fillId="0" borderId="4" xfId="0" applyFont="1" applyBorder="1" applyAlignment="1" applyProtection="1">
      <alignment horizontal="left" vertical="center"/>
      <protection locked="0"/>
    </xf>
    <xf numFmtId="0" fontId="9" fillId="0" borderId="5" xfId="0" applyFont="1" applyBorder="1" applyAlignment="1" applyProtection="1">
      <alignment horizontal="left" vertical="center"/>
      <protection locked="0"/>
    </xf>
    <xf numFmtId="0" fontId="9" fillId="0" borderId="6" xfId="0" applyFont="1" applyBorder="1" applyAlignment="1" applyProtection="1">
      <alignment horizontal="left" vertical="center"/>
      <protection locked="0"/>
    </xf>
    <xf numFmtId="0" fontId="9" fillId="0" borderId="9" xfId="0" applyFont="1" applyBorder="1" applyAlignment="1" applyProtection="1">
      <alignment horizontal="left" vertical="center"/>
      <protection locked="0"/>
    </xf>
    <xf numFmtId="0" fontId="9" fillId="0" borderId="5"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2" borderId="11" xfId="0" applyFont="1" applyFill="1" applyBorder="1" applyAlignment="1">
      <alignment horizontal="left" vertical="center"/>
    </xf>
    <xf numFmtId="0" fontId="9" fillId="2" borderId="12" xfId="0" applyFont="1" applyFill="1" applyBorder="1" applyAlignment="1">
      <alignment horizontal="left" vertical="center"/>
    </xf>
    <xf numFmtId="0" fontId="9" fillId="2" borderId="5" xfId="0" applyFont="1" applyFill="1" applyBorder="1" applyAlignment="1">
      <alignment horizontal="left" vertical="center"/>
    </xf>
    <xf numFmtId="0" fontId="9" fillId="2" borderId="4"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3" xfId="0" applyFont="1" applyFill="1" applyBorder="1" applyAlignment="1">
      <alignment horizontal="center" vertical="center" wrapText="1"/>
    </xf>
    <xf numFmtId="0" fontId="9" fillId="0" borderId="11" xfId="0"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9" fillId="0" borderId="12" xfId="0" applyFont="1" applyBorder="1" applyAlignment="1" applyProtection="1">
      <alignment horizontal="center" vertical="center"/>
      <protection locked="0"/>
    </xf>
    <xf numFmtId="0" fontId="9" fillId="2" borderId="12" xfId="0" applyFont="1" applyFill="1" applyBorder="1" applyAlignment="1">
      <alignment horizontal="center" vertical="center"/>
    </xf>
    <xf numFmtId="178" fontId="9" fillId="0" borderId="3" xfId="0" applyNumberFormat="1" applyFont="1" applyBorder="1" applyAlignment="1" applyProtection="1">
      <alignment horizontal="center" vertical="center"/>
      <protection locked="0"/>
    </xf>
    <xf numFmtId="0" fontId="9" fillId="0" borderId="14" xfId="0" applyFont="1" applyBorder="1" applyAlignment="1" applyProtection="1">
      <alignment horizontal="center" vertical="center"/>
      <protection locked="0"/>
    </xf>
    <xf numFmtId="0" fontId="9" fillId="0" borderId="29" xfId="0" applyFont="1" applyBorder="1" applyAlignment="1" applyProtection="1">
      <alignment horizontal="center" vertical="center"/>
      <protection locked="0"/>
    </xf>
    <xf numFmtId="0" fontId="10" fillId="2" borderId="7" xfId="0" applyFont="1" applyFill="1" applyBorder="1" applyAlignment="1">
      <alignment horizontal="left" vertical="center"/>
    </xf>
    <xf numFmtId="0" fontId="9" fillId="0" borderId="11" xfId="0" applyFont="1" applyBorder="1" applyAlignment="1" applyProtection="1">
      <alignment horizontal="right" vertical="center"/>
      <protection locked="0"/>
    </xf>
    <xf numFmtId="0" fontId="9" fillId="0" borderId="2" xfId="0" applyFont="1" applyBorder="1" applyAlignment="1" applyProtection="1">
      <alignment horizontal="right" vertical="center"/>
      <protection locked="0"/>
    </xf>
    <xf numFmtId="3" fontId="9" fillId="2" borderId="16" xfId="0" applyNumberFormat="1" applyFont="1" applyFill="1" applyBorder="1" applyAlignment="1">
      <alignment horizontal="right" vertical="center"/>
    </xf>
    <xf numFmtId="0" fontId="9" fillId="2" borderId="18" xfId="0" applyFont="1" applyFill="1" applyBorder="1" applyAlignment="1">
      <alignment horizontal="right" vertical="center"/>
    </xf>
    <xf numFmtId="3" fontId="9" fillId="2" borderId="18" xfId="0" applyNumberFormat="1" applyFont="1" applyFill="1" applyBorder="1" applyAlignment="1">
      <alignment horizontal="right" vertical="center"/>
    </xf>
    <xf numFmtId="0" fontId="9" fillId="2" borderId="20" xfId="0" applyFont="1" applyFill="1" applyBorder="1" applyAlignment="1">
      <alignment horizontal="right" vertical="center"/>
    </xf>
    <xf numFmtId="177" fontId="3" fillId="2" borderId="1" xfId="0" applyNumberFormat="1" applyFont="1" applyFill="1" applyBorder="1" applyAlignment="1">
      <alignment horizontal="right" vertical="center"/>
    </xf>
    <xf numFmtId="177" fontId="5" fillId="2" borderId="1" xfId="0" applyNumberFormat="1" applyFont="1" applyFill="1" applyBorder="1" applyAlignment="1">
      <alignment horizontal="right" vertical="center"/>
    </xf>
    <xf numFmtId="176" fontId="3" fillId="2" borderId="0" xfId="0" applyNumberFormat="1" applyFont="1" applyFill="1" applyAlignment="1">
      <alignment horizontal="center" vertical="center"/>
    </xf>
    <xf numFmtId="0" fontId="3" fillId="2" borderId="0" xfId="0" applyFont="1" applyFill="1" applyAlignment="1">
      <alignment horizontal="left" vertical="center"/>
    </xf>
    <xf numFmtId="0" fontId="3" fillId="2" borderId="5" xfId="0" applyFont="1" applyFill="1" applyBorder="1" applyAlignment="1">
      <alignment horizontal="center" vertical="center"/>
    </xf>
    <xf numFmtId="0" fontId="3" fillId="2" borderId="2" xfId="0" applyFont="1" applyFill="1" applyBorder="1" applyAlignment="1">
      <alignment horizontal="left" vertical="center"/>
    </xf>
    <xf numFmtId="0" fontId="3" fillId="2" borderId="1" xfId="0" applyFont="1" applyFill="1" applyBorder="1" applyAlignment="1">
      <alignment horizontal="left" vertical="center"/>
    </xf>
    <xf numFmtId="0" fontId="4" fillId="2" borderId="0" xfId="0" applyFont="1" applyFill="1" applyAlignment="1">
      <alignment horizontal="center" vertical="center"/>
    </xf>
    <xf numFmtId="0" fontId="3" fillId="2" borderId="0" xfId="0" applyFont="1" applyFill="1" applyAlignment="1">
      <alignment horizontal="center" vertical="center"/>
    </xf>
    <xf numFmtId="0" fontId="3" fillId="2" borderId="0" xfId="0" applyFont="1" applyFill="1" applyAlignment="1">
      <alignment horizontal="left" vertical="center" wrapText="1"/>
    </xf>
    <xf numFmtId="0" fontId="3" fillId="2" borderId="5" xfId="0" applyFont="1" applyFill="1" applyBorder="1" applyAlignment="1">
      <alignment horizontal="left" vertical="center"/>
    </xf>
    <xf numFmtId="178" fontId="3" fillId="2" borderId="0" xfId="0" applyNumberFormat="1" applyFont="1" applyFill="1" applyAlignment="1">
      <alignment horizontal="right" vertical="center"/>
    </xf>
    <xf numFmtId="0" fontId="3" fillId="2" borderId="0" xfId="0" applyFont="1" applyFill="1" applyAlignment="1">
      <alignment horizontal="right"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wrapText="1"/>
    </xf>
    <xf numFmtId="0" fontId="6" fillId="2" borderId="13" xfId="0" applyFont="1" applyFill="1" applyBorder="1" applyAlignment="1">
      <alignment horizontal="left" vertical="center" wrapText="1"/>
    </xf>
    <xf numFmtId="0" fontId="6" fillId="2" borderId="29" xfId="0" applyFont="1" applyFill="1" applyBorder="1" applyAlignment="1">
      <alignment horizontal="left" vertical="center" wrapText="1"/>
    </xf>
    <xf numFmtId="0" fontId="3" fillId="2" borderId="29" xfId="0" applyFont="1" applyFill="1" applyBorder="1" applyAlignment="1">
      <alignment horizontal="center" vertical="top" wrapText="1"/>
    </xf>
    <xf numFmtId="0" fontId="3" fillId="2" borderId="14" xfId="0" applyFont="1" applyFill="1" applyBorder="1" applyAlignment="1">
      <alignment horizontal="center" vertical="top" wrapText="1"/>
    </xf>
    <xf numFmtId="0" fontId="3" fillId="2" borderId="9" xfId="0" applyFont="1" applyFill="1" applyBorder="1" applyAlignment="1">
      <alignment horizontal="center" vertical="center" textRotation="255"/>
    </xf>
    <xf numFmtId="0" fontId="3" fillId="2" borderId="3" xfId="0" applyFont="1" applyFill="1" applyBorder="1" applyAlignment="1">
      <alignment horizontal="center" vertical="center" textRotation="255"/>
    </xf>
    <xf numFmtId="0" fontId="3" fillId="2" borderId="3"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1" xfId="0" applyFont="1" applyFill="1" applyBorder="1" applyAlignment="1">
      <alignment horizontal="left" vertical="center" shrinkToFit="1"/>
    </xf>
    <xf numFmtId="0" fontId="3" fillId="2" borderId="6"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9" xfId="0" applyFont="1" applyFill="1" applyBorder="1" applyAlignment="1">
      <alignment horizontal="right" vertical="center"/>
    </xf>
    <xf numFmtId="0" fontId="3" fillId="2" borderId="1" xfId="0" applyFont="1" applyFill="1" applyBorder="1" applyAlignment="1">
      <alignment horizontal="right" vertical="center"/>
    </xf>
    <xf numFmtId="0" fontId="3" fillId="2" borderId="4" xfId="0" applyFont="1" applyFill="1" applyBorder="1" applyAlignment="1">
      <alignment horizontal="right" vertical="center"/>
    </xf>
    <xf numFmtId="0" fontId="3" fillId="2" borderId="5" xfId="0" applyFont="1" applyFill="1" applyBorder="1" applyAlignment="1">
      <alignment horizontal="right" vertical="center"/>
    </xf>
    <xf numFmtId="0" fontId="3" fillId="2" borderId="6" xfId="0" applyFont="1" applyFill="1" applyBorder="1" applyAlignment="1">
      <alignment horizontal="right" vertical="center"/>
    </xf>
    <xf numFmtId="0" fontId="3" fillId="2" borderId="10" xfId="0" applyFont="1" applyFill="1" applyBorder="1" applyAlignment="1">
      <alignment horizontal="right"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6" fillId="2" borderId="4" xfId="0" applyFont="1" applyFill="1" applyBorder="1" applyAlignment="1">
      <alignment horizontal="left" vertical="center" wrapText="1"/>
    </xf>
    <xf numFmtId="0" fontId="6" fillId="2" borderId="6"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3" xfId="0" applyFont="1" applyFill="1" applyBorder="1" applyAlignment="1">
      <alignment horizontal="center" vertical="center" textRotation="255" wrapText="1"/>
    </xf>
    <xf numFmtId="0" fontId="3" fillId="2" borderId="14" xfId="0" applyFont="1" applyFill="1" applyBorder="1" applyAlignment="1">
      <alignment horizontal="center" vertical="center"/>
    </xf>
    <xf numFmtId="0" fontId="3" fillId="2" borderId="3" xfId="0" applyFont="1" applyFill="1" applyBorder="1" applyAlignment="1">
      <alignment horizontal="center" vertical="top" wrapText="1"/>
    </xf>
    <xf numFmtId="177" fontId="3" fillId="0" borderId="14" xfId="0" applyNumberFormat="1" applyFont="1" applyBorder="1" applyAlignment="1" applyProtection="1">
      <alignment horizontal="right" vertical="center"/>
      <protection locked="0"/>
    </xf>
    <xf numFmtId="177" fontId="3" fillId="0" borderId="9" xfId="0" applyNumberFormat="1" applyFont="1" applyBorder="1" applyAlignment="1" applyProtection="1">
      <alignment horizontal="right" vertical="center"/>
      <protection locked="0"/>
    </xf>
    <xf numFmtId="177" fontId="3" fillId="0" borderId="24" xfId="0" applyNumberFormat="1" applyFont="1" applyBorder="1" applyAlignment="1" applyProtection="1">
      <alignment horizontal="right" vertical="center"/>
      <protection locked="0"/>
    </xf>
    <xf numFmtId="177" fontId="3" fillId="0" borderId="15" xfId="0" applyNumberFormat="1" applyFont="1" applyBorder="1" applyAlignment="1" applyProtection="1">
      <alignment horizontal="right" vertical="center"/>
      <protection locked="0"/>
    </xf>
    <xf numFmtId="177" fontId="3" fillId="0" borderId="25" xfId="0" applyNumberFormat="1" applyFont="1" applyBorder="1" applyAlignment="1" applyProtection="1">
      <alignment horizontal="right" vertical="center"/>
      <protection locked="0"/>
    </xf>
    <xf numFmtId="177" fontId="3" fillId="0" borderId="17" xfId="0" applyNumberFormat="1" applyFont="1" applyBorder="1" applyAlignment="1" applyProtection="1">
      <alignment horizontal="right" vertical="center"/>
      <protection locked="0"/>
    </xf>
    <xf numFmtId="177" fontId="3" fillId="0" borderId="30" xfId="0" applyNumberFormat="1" applyFont="1" applyBorder="1" applyAlignment="1" applyProtection="1">
      <alignment horizontal="right" vertical="center"/>
      <protection locked="0"/>
    </xf>
    <xf numFmtId="177" fontId="3" fillId="0" borderId="27" xfId="0" applyNumberFormat="1" applyFont="1" applyBorder="1" applyAlignment="1" applyProtection="1">
      <alignment horizontal="right" vertical="center"/>
      <protection locked="0"/>
    </xf>
    <xf numFmtId="177" fontId="3" fillId="0" borderId="13" xfId="0" applyNumberFormat="1" applyFont="1" applyBorder="1" applyAlignment="1" applyProtection="1">
      <alignment horizontal="right" vertical="center"/>
      <protection locked="0"/>
    </xf>
    <xf numFmtId="177" fontId="3" fillId="0" borderId="4" xfId="0" applyNumberFormat="1" applyFont="1" applyBorder="1" applyAlignment="1" applyProtection="1">
      <alignment horizontal="right" vertical="center"/>
      <protection locked="0"/>
    </xf>
    <xf numFmtId="177" fontId="3" fillId="0" borderId="29" xfId="0" applyNumberFormat="1" applyFont="1" applyBorder="1" applyAlignment="1" applyProtection="1">
      <alignment horizontal="right" vertical="center"/>
      <protection locked="0"/>
    </xf>
    <xf numFmtId="177" fontId="3" fillId="0" borderId="7" xfId="0" applyNumberFormat="1" applyFont="1" applyBorder="1" applyAlignment="1" applyProtection="1">
      <alignment horizontal="right" vertical="center"/>
      <protection locked="0"/>
    </xf>
    <xf numFmtId="0" fontId="3" fillId="2" borderId="12" xfId="0" applyFont="1" applyFill="1" applyBorder="1" applyAlignment="1">
      <alignment horizontal="left" vertical="center"/>
    </xf>
    <xf numFmtId="0" fontId="3" fillId="2" borderId="13" xfId="0" applyFont="1" applyFill="1" applyBorder="1" applyAlignment="1">
      <alignment horizontal="center" vertical="center" wrapText="1"/>
    </xf>
    <xf numFmtId="0" fontId="3" fillId="2" borderId="13" xfId="0" applyFont="1" applyFill="1" applyBorder="1" applyAlignment="1">
      <alignment horizontal="center" vertical="center"/>
    </xf>
    <xf numFmtId="177" fontId="3" fillId="2" borderId="3" xfId="0" applyNumberFormat="1" applyFont="1" applyFill="1" applyBorder="1" applyAlignment="1">
      <alignment horizontal="right" vertical="center"/>
    </xf>
    <xf numFmtId="177" fontId="3" fillId="2" borderId="11" xfId="0" applyNumberFormat="1" applyFont="1" applyFill="1" applyBorder="1" applyAlignment="1">
      <alignment horizontal="right" vertical="center"/>
    </xf>
    <xf numFmtId="177" fontId="3" fillId="2" borderId="14" xfId="0" applyNumberFormat="1" applyFont="1" applyFill="1" applyBorder="1" applyAlignment="1">
      <alignment horizontal="right" vertical="center"/>
    </xf>
    <xf numFmtId="177" fontId="3" fillId="2" borderId="9" xfId="0" applyNumberFormat="1" applyFont="1" applyFill="1" applyBorder="1" applyAlignment="1">
      <alignment horizontal="right" vertical="center"/>
    </xf>
    <xf numFmtId="0" fontId="3" fillId="2" borderId="1" xfId="0" applyFont="1" applyFill="1" applyBorder="1" applyAlignment="1">
      <alignment horizontal="center" vertical="center" shrinkToFit="1"/>
    </xf>
    <xf numFmtId="0" fontId="3" fillId="2" borderId="11" xfId="0" applyFont="1" applyFill="1" applyBorder="1" applyAlignment="1">
      <alignment horizontal="left" vertical="center"/>
    </xf>
    <xf numFmtId="0" fontId="3" fillId="2" borderId="29" xfId="0" applyFont="1" applyFill="1" applyBorder="1" applyAlignment="1">
      <alignment horizontal="left" vertical="center"/>
    </xf>
    <xf numFmtId="0" fontId="3" fillId="2" borderId="7" xfId="0" applyFont="1" applyFill="1" applyBorder="1" applyAlignment="1">
      <alignment horizontal="left" vertical="center"/>
    </xf>
    <xf numFmtId="0" fontId="3" fillId="2" borderId="13" xfId="0" applyFont="1" applyFill="1" applyBorder="1" applyAlignment="1">
      <alignment horizontal="left" vertical="center"/>
    </xf>
    <xf numFmtId="0" fontId="3" fillId="2" borderId="4" xfId="0" applyFont="1" applyFill="1" applyBorder="1" applyAlignment="1">
      <alignment horizontal="left" vertical="center"/>
    </xf>
    <xf numFmtId="0" fontId="3" fillId="2" borderId="14" xfId="0" applyFont="1" applyFill="1" applyBorder="1" applyAlignment="1">
      <alignment horizontal="left" vertical="center" wrapText="1"/>
    </xf>
    <xf numFmtId="177" fontId="3" fillId="2" borderId="12" xfId="0" applyNumberFormat="1" applyFont="1" applyFill="1" applyBorder="1" applyAlignment="1">
      <alignment horizontal="right" vertical="center"/>
    </xf>
    <xf numFmtId="179" fontId="3" fillId="0" borderId="3" xfId="0" applyNumberFormat="1" applyFont="1" applyBorder="1" applyAlignment="1" applyProtection="1">
      <alignment horizontal="right" vertical="center"/>
      <protection locked="0"/>
    </xf>
    <xf numFmtId="179" fontId="3" fillId="0" borderId="11" xfId="0" applyNumberFormat="1" applyFont="1" applyBorder="1" applyAlignment="1" applyProtection="1">
      <alignment horizontal="right" vertical="center"/>
      <protection locked="0"/>
    </xf>
    <xf numFmtId="0" fontId="6" fillId="2" borderId="4" xfId="0" applyFont="1" applyFill="1" applyBorder="1" applyAlignment="1">
      <alignment horizontal="left" vertical="center"/>
    </xf>
    <xf numFmtId="0" fontId="6" fillId="2" borderId="5" xfId="0" applyFont="1" applyFill="1" applyBorder="1" applyAlignment="1">
      <alignment horizontal="left" vertical="center"/>
    </xf>
    <xf numFmtId="0" fontId="6" fillId="2" borderId="6" xfId="0" applyFont="1" applyFill="1" applyBorder="1" applyAlignment="1">
      <alignment horizontal="left" vertical="center"/>
    </xf>
    <xf numFmtId="0" fontId="3" fillId="2" borderId="31" xfId="0" applyFont="1" applyFill="1" applyBorder="1" applyAlignment="1">
      <alignment horizontal="left" vertical="center"/>
    </xf>
    <xf numFmtId="0" fontId="3" fillId="2" borderId="32" xfId="0" applyFont="1" applyFill="1" applyBorder="1" applyAlignment="1">
      <alignment horizontal="left" vertical="center"/>
    </xf>
    <xf numFmtId="0" fontId="3" fillId="2" borderId="33" xfId="0" applyFont="1" applyFill="1" applyBorder="1" applyAlignment="1">
      <alignment horizontal="left" vertical="center"/>
    </xf>
    <xf numFmtId="0" fontId="3" fillId="2" borderId="22" xfId="0" applyFont="1" applyFill="1" applyBorder="1" applyAlignment="1">
      <alignment horizontal="left" vertical="center"/>
    </xf>
    <xf numFmtId="0" fontId="3" fillId="2" borderId="18" xfId="0" applyFont="1" applyFill="1" applyBorder="1" applyAlignment="1">
      <alignment horizontal="left" vertical="center"/>
    </xf>
    <xf numFmtId="0" fontId="3" fillId="2" borderId="23" xfId="0" applyFont="1" applyFill="1" applyBorder="1" applyAlignment="1">
      <alignment horizontal="left" vertical="center"/>
    </xf>
    <xf numFmtId="0" fontId="3" fillId="2" borderId="20" xfId="0" applyFont="1" applyFill="1" applyBorder="1" applyAlignment="1">
      <alignment horizontal="left" vertical="center"/>
    </xf>
    <xf numFmtId="0" fontId="3" fillId="0" borderId="14" xfId="0" applyFont="1" applyBorder="1" applyAlignment="1" applyProtection="1">
      <alignment horizontal="center" vertical="center"/>
      <protection locked="0"/>
    </xf>
    <xf numFmtId="0" fontId="3" fillId="2" borderId="25" xfId="0" applyFont="1" applyFill="1" applyBorder="1" applyAlignment="1">
      <alignment horizontal="left" vertical="center"/>
    </xf>
    <xf numFmtId="0" fontId="3" fillId="2" borderId="10" xfId="0" applyFont="1" applyFill="1" applyBorder="1" applyAlignment="1">
      <alignment horizontal="left" vertical="center"/>
    </xf>
    <xf numFmtId="0" fontId="3" fillId="2" borderId="14" xfId="0" applyFont="1" applyFill="1" applyBorder="1" applyAlignment="1">
      <alignment horizontal="left" vertical="center"/>
    </xf>
    <xf numFmtId="0" fontId="3" fillId="0" borderId="3"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4" xfId="0" applyFont="1" applyBorder="1" applyAlignment="1" applyProtection="1">
      <alignment horizontal="center" vertical="center"/>
      <protection locked="0"/>
    </xf>
    <xf numFmtId="0" fontId="3" fillId="2" borderId="30" xfId="0" applyFont="1" applyFill="1" applyBorder="1" applyAlignment="1">
      <alignment horizontal="left" vertical="center"/>
    </xf>
    <xf numFmtId="0" fontId="3" fillId="2" borderId="27" xfId="0" applyFont="1" applyFill="1" applyBorder="1" applyAlignment="1">
      <alignment horizontal="left" vertical="center"/>
    </xf>
    <xf numFmtId="0" fontId="3" fillId="2" borderId="9" xfId="0" applyFont="1" applyFill="1" applyBorder="1" applyAlignment="1">
      <alignment horizontal="left" vertical="center"/>
    </xf>
    <xf numFmtId="0" fontId="3" fillId="2" borderId="37" xfId="0" applyFont="1" applyFill="1" applyBorder="1" applyAlignment="1">
      <alignment horizontal="left" vertical="center"/>
    </xf>
    <xf numFmtId="0" fontId="3" fillId="2" borderId="35" xfId="0" applyFont="1" applyFill="1" applyBorder="1" applyAlignment="1">
      <alignment horizontal="left" vertical="center"/>
    </xf>
    <xf numFmtId="0" fontId="3" fillId="0" borderId="25" xfId="0" applyFont="1" applyBorder="1" applyAlignment="1" applyProtection="1">
      <alignment horizontal="center" vertical="center"/>
      <protection locked="0"/>
    </xf>
    <xf numFmtId="0" fontId="3" fillId="2" borderId="30"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28" xfId="0" applyFont="1" applyFill="1" applyBorder="1" applyAlignment="1">
      <alignment horizontal="left" vertical="center"/>
    </xf>
    <xf numFmtId="0" fontId="3" fillId="2" borderId="6" xfId="0" applyFont="1" applyFill="1" applyBorder="1" applyAlignment="1">
      <alignment horizontal="left" vertical="center"/>
    </xf>
    <xf numFmtId="0" fontId="3" fillId="2" borderId="21" xfId="0" applyFont="1" applyFill="1" applyBorder="1" applyAlignment="1">
      <alignment horizontal="left" vertical="center"/>
    </xf>
    <xf numFmtId="0" fontId="3" fillId="2" borderId="16" xfId="0" applyFont="1" applyFill="1" applyBorder="1" applyAlignment="1">
      <alignment horizontal="left" vertical="center"/>
    </xf>
    <xf numFmtId="0" fontId="3" fillId="2" borderId="3" xfId="0" applyFont="1" applyFill="1" applyBorder="1" applyAlignment="1">
      <alignment horizontal="left" vertical="center"/>
    </xf>
    <xf numFmtId="0" fontId="3" fillId="0" borderId="11"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6" fillId="2" borderId="5" xfId="0" applyFont="1" applyFill="1" applyBorder="1" applyAlignment="1">
      <alignment horizontal="right" vertical="center"/>
    </xf>
    <xf numFmtId="0" fontId="3" fillId="3" borderId="0" xfId="0" applyFont="1" applyFill="1" applyAlignment="1">
      <alignment horizontal="left" vertical="center"/>
    </xf>
    <xf numFmtId="0" fontId="3" fillId="2" borderId="1" xfId="0" applyFont="1" applyFill="1" applyBorder="1" applyAlignment="1">
      <alignment horizontal="left" vertical="center" wrapText="1"/>
    </xf>
    <xf numFmtId="0" fontId="3" fillId="2" borderId="10" xfId="0" applyFont="1" applyFill="1" applyBorder="1" applyAlignment="1">
      <alignment horizontal="left" vertical="center" wrapText="1"/>
    </xf>
    <xf numFmtId="0" fontId="3" fillId="2" borderId="1" xfId="0" applyFont="1" applyFill="1" applyBorder="1" applyAlignment="1">
      <alignment horizontal="center" vertical="center"/>
    </xf>
    <xf numFmtId="0" fontId="20" fillId="2" borderId="7" xfId="0" applyFont="1" applyFill="1" applyBorder="1" applyAlignment="1">
      <alignment horizontal="left" vertical="center"/>
    </xf>
    <xf numFmtId="0" fontId="3" fillId="2" borderId="5"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0" borderId="30" xfId="0" applyFont="1" applyBorder="1" applyAlignment="1" applyProtection="1">
      <alignment horizontal="center" vertical="center"/>
      <protection locked="0"/>
    </xf>
    <xf numFmtId="0" fontId="5" fillId="2" borderId="0" xfId="0" applyFont="1" applyFill="1" applyAlignment="1">
      <alignment horizontal="center" vertical="center"/>
    </xf>
    <xf numFmtId="0" fontId="3" fillId="2" borderId="24" xfId="0" applyFont="1" applyFill="1" applyBorder="1" applyAlignment="1">
      <alignment horizontal="left" vertical="center"/>
    </xf>
    <xf numFmtId="0" fontId="3" fillId="2" borderId="34" xfId="0" applyFont="1" applyFill="1" applyBorder="1" applyAlignment="1">
      <alignment horizontal="left" vertical="center"/>
    </xf>
    <xf numFmtId="0" fontId="3" fillId="2" borderId="3" xfId="0" applyFont="1" applyFill="1" applyBorder="1" applyAlignment="1" applyProtection="1">
      <alignment horizontal="center" vertical="center"/>
      <protection locked="0"/>
    </xf>
    <xf numFmtId="0" fontId="5" fillId="2" borderId="2" xfId="0" applyFont="1" applyFill="1" applyBorder="1" applyAlignment="1">
      <alignment horizontal="left" vertical="center"/>
    </xf>
    <xf numFmtId="0" fontId="5" fillId="2" borderId="1" xfId="0" applyFont="1" applyFill="1" applyBorder="1" applyAlignment="1">
      <alignment horizontal="left" vertical="center"/>
    </xf>
    <xf numFmtId="0" fontId="5" fillId="2" borderId="39" xfId="0" applyFont="1" applyFill="1" applyBorder="1" applyAlignment="1">
      <alignment horizontal="left" vertical="center"/>
    </xf>
    <xf numFmtId="0" fontId="5" fillId="2" borderId="40" xfId="0" applyFont="1" applyFill="1" applyBorder="1" applyAlignment="1">
      <alignment horizontal="left" vertical="center"/>
    </xf>
    <xf numFmtId="0" fontId="5" fillId="2" borderId="41" xfId="0" applyFont="1" applyFill="1" applyBorder="1" applyAlignment="1">
      <alignment horizontal="left" vertical="center"/>
    </xf>
    <xf numFmtId="0" fontId="5" fillId="2" borderId="42" xfId="0" applyFont="1" applyFill="1" applyBorder="1" applyAlignment="1">
      <alignment horizontal="left" vertical="center"/>
    </xf>
    <xf numFmtId="0" fontId="5" fillId="2" borderId="14" xfId="0" applyFont="1" applyFill="1" applyBorder="1" applyAlignment="1">
      <alignment horizontal="left" vertical="center"/>
    </xf>
    <xf numFmtId="0" fontId="3" fillId="2" borderId="0" xfId="0" applyFont="1" applyFill="1" applyAlignment="1">
      <alignment horizontal="distributed" vertical="center"/>
    </xf>
    <xf numFmtId="0" fontId="5" fillId="2" borderId="3"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12" xfId="0" applyFont="1" applyFill="1" applyBorder="1" applyAlignment="1">
      <alignment horizontal="center" vertical="center"/>
    </xf>
    <xf numFmtId="38" fontId="22" fillId="4" borderId="3" xfId="2" applyFont="1" applyFill="1" applyBorder="1" applyAlignment="1">
      <alignment horizontal="center" vertical="center" wrapText="1" shrinkToFit="1"/>
    </xf>
    <xf numFmtId="38" fontId="22" fillId="4" borderId="3" xfId="2" applyFont="1" applyFill="1" applyBorder="1" applyAlignment="1">
      <alignment horizontal="center" vertical="center" shrinkToFit="1"/>
    </xf>
    <xf numFmtId="177" fontId="22" fillId="4" borderId="3" xfId="3" applyNumberFormat="1" applyFont="1" applyFill="1" applyBorder="1" applyAlignment="1">
      <alignment horizontal="right" vertical="center" shrinkToFit="1"/>
    </xf>
    <xf numFmtId="177" fontId="22" fillId="0" borderId="0" xfId="3" applyNumberFormat="1" applyFont="1" applyAlignment="1">
      <alignment horizontal="right" vertical="center" shrinkToFit="1"/>
    </xf>
    <xf numFmtId="0" fontId="22" fillId="0" borderId="0" xfId="3" applyFont="1" applyAlignment="1">
      <alignment horizontal="center" vertical="center"/>
    </xf>
    <xf numFmtId="0" fontId="24" fillId="0" borderId="0" xfId="3" applyFont="1" applyAlignment="1">
      <alignment horizontal="center" vertical="center"/>
    </xf>
    <xf numFmtId="0" fontId="24" fillId="5" borderId="3" xfId="3" applyFont="1" applyFill="1" applyBorder="1" applyAlignment="1">
      <alignment horizontal="center" vertical="center"/>
    </xf>
    <xf numFmtId="0" fontId="24" fillId="5" borderId="11" xfId="3" applyFont="1" applyFill="1" applyBorder="1" applyAlignment="1">
      <alignment horizontal="center" vertical="center"/>
    </xf>
    <xf numFmtId="0" fontId="24" fillId="5" borderId="2" xfId="3" applyFont="1" applyFill="1" applyBorder="1" applyAlignment="1">
      <alignment horizontal="center" vertical="center"/>
    </xf>
    <xf numFmtId="0" fontId="24" fillId="5" borderId="12" xfId="3" applyFont="1" applyFill="1" applyBorder="1" applyAlignment="1">
      <alignment horizontal="center" vertical="center"/>
    </xf>
    <xf numFmtId="0" fontId="22" fillId="5" borderId="3" xfId="0" applyFont="1" applyFill="1" applyBorder="1" applyAlignment="1">
      <alignment horizontal="center" vertical="top" shrinkToFit="1"/>
    </xf>
    <xf numFmtId="0" fontId="0" fillId="5" borderId="3" xfId="0" applyFill="1" applyBorder="1" applyAlignment="1">
      <alignment horizontal="center" vertical="top" shrinkToFit="1"/>
    </xf>
    <xf numFmtId="0" fontId="24" fillId="5" borderId="3" xfId="3" applyFont="1" applyFill="1" applyBorder="1" applyAlignment="1">
      <alignment horizontal="right" vertical="center"/>
    </xf>
  </cellXfs>
  <cellStyles count="4">
    <cellStyle name="ハイパーリンク" xfId="1" builtinId="8"/>
    <cellStyle name="桁区切り" xfId="2" builtinId="6"/>
    <cellStyle name="標準" xfId="0" builtinId="0"/>
    <cellStyle name="標準 5 2" xfId="3" xr:uid="{F202D3CD-C2F0-4F58-B50B-54552F63E3EF}"/>
  </cellStyles>
  <dxfs count="11">
    <dxf>
      <fill>
        <patternFill>
          <bgColor theme="1" tint="0.34998626667073579"/>
        </patternFill>
      </fill>
    </dxf>
    <dxf>
      <font>
        <b/>
        <i val="0"/>
        <color rgb="FFFF0000"/>
      </font>
      <fill>
        <patternFill>
          <bgColor rgb="FFFFFF00"/>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fmlaLink="$A$18" lockText="1" noThreeD="1"/>
</file>

<file path=xl/ctrlProps/ctrlProp10.xml><?xml version="1.0" encoding="utf-8"?>
<formControlPr xmlns="http://schemas.microsoft.com/office/spreadsheetml/2009/9/main" objectType="CheckBox" fmlaLink="$A$33" lockText="1" noThreeD="1"/>
</file>

<file path=xl/ctrlProps/ctrlProp2.xml><?xml version="1.0" encoding="utf-8"?>
<formControlPr xmlns="http://schemas.microsoft.com/office/spreadsheetml/2009/9/main" objectType="CheckBox" fmlaLink="$A$20" lockText="1" noThreeD="1"/>
</file>

<file path=xl/ctrlProps/ctrlProp3.xml><?xml version="1.0" encoding="utf-8"?>
<formControlPr xmlns="http://schemas.microsoft.com/office/spreadsheetml/2009/9/main" objectType="CheckBox" fmlaLink="$A$22" lockText="1" noThreeD="1"/>
</file>

<file path=xl/ctrlProps/ctrlProp4.xml><?xml version="1.0" encoding="utf-8"?>
<formControlPr xmlns="http://schemas.microsoft.com/office/spreadsheetml/2009/9/main" objectType="CheckBox" fmlaLink="$A$24" lockText="1" noThreeD="1"/>
</file>

<file path=xl/ctrlProps/ctrlProp5.xml><?xml version="1.0" encoding="utf-8"?>
<formControlPr xmlns="http://schemas.microsoft.com/office/spreadsheetml/2009/9/main" objectType="CheckBox" checked="Checked" fmlaLink="$A$26" lockText="1" noThreeD="1"/>
</file>

<file path=xl/ctrlProps/ctrlProp6.xml><?xml version="1.0" encoding="utf-8"?>
<formControlPr xmlns="http://schemas.microsoft.com/office/spreadsheetml/2009/9/main" objectType="CheckBox" checked="Checked" fmlaLink="$A$28" lockText="1" noThreeD="1"/>
</file>

<file path=xl/ctrlProps/ctrlProp7.xml><?xml version="1.0" encoding="utf-8"?>
<formControlPr xmlns="http://schemas.microsoft.com/office/spreadsheetml/2009/9/main" objectType="CheckBox" checked="Checked" fmlaLink="$A$30" lockText="1" noThreeD="1"/>
</file>

<file path=xl/ctrlProps/ctrlProp8.xml><?xml version="1.0" encoding="utf-8"?>
<formControlPr xmlns="http://schemas.microsoft.com/office/spreadsheetml/2009/9/main" objectType="CheckBox" fmlaLink="$A$32" lockText="1" noThreeD="1"/>
</file>

<file path=xl/ctrlProps/ctrlProp9.xml><?xml version="1.0" encoding="utf-8"?>
<formControlPr xmlns="http://schemas.microsoft.com/office/spreadsheetml/2009/9/main" objectType="CheckBox" fmlaLink="$A$44"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5</xdr:col>
      <xdr:colOff>558801</xdr:colOff>
      <xdr:row>13</xdr:row>
      <xdr:rowOff>47226</xdr:rowOff>
    </xdr:from>
    <xdr:to>
      <xdr:col>8</xdr:col>
      <xdr:colOff>25401</xdr:colOff>
      <xdr:row>21</xdr:row>
      <xdr:rowOff>73025</xdr:rowOff>
    </xdr:to>
    <xdr:pic>
      <xdr:nvPicPr>
        <xdr:cNvPr id="2" name="図 1" descr="QRコード">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4826" y="2761851"/>
          <a:ext cx="1441450" cy="14735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16</xdr:row>
          <xdr:rowOff>241300</xdr:rowOff>
        </xdr:from>
        <xdr:to>
          <xdr:col>5</xdr:col>
          <xdr:colOff>50800</xdr:colOff>
          <xdr:row>18</xdr:row>
          <xdr:rowOff>12700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1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18</xdr:row>
          <xdr:rowOff>234950</xdr:rowOff>
        </xdr:from>
        <xdr:to>
          <xdr:col>5</xdr:col>
          <xdr:colOff>57150</xdr:colOff>
          <xdr:row>20</xdr:row>
          <xdr:rowOff>12700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1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120650</xdr:colOff>
          <xdr:row>20</xdr:row>
          <xdr:rowOff>228600</xdr:rowOff>
        </xdr:from>
        <xdr:to>
          <xdr:col>5</xdr:col>
          <xdr:colOff>69850</xdr:colOff>
          <xdr:row>22</xdr:row>
          <xdr:rowOff>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1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120650</xdr:colOff>
          <xdr:row>22</xdr:row>
          <xdr:rowOff>234950</xdr:rowOff>
        </xdr:from>
        <xdr:to>
          <xdr:col>5</xdr:col>
          <xdr:colOff>63500</xdr:colOff>
          <xdr:row>24</xdr:row>
          <xdr:rowOff>6350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1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24</xdr:row>
          <xdr:rowOff>234950</xdr:rowOff>
        </xdr:from>
        <xdr:to>
          <xdr:col>5</xdr:col>
          <xdr:colOff>57150</xdr:colOff>
          <xdr:row>26</xdr:row>
          <xdr:rowOff>6350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1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26</xdr:row>
          <xdr:rowOff>228600</xdr:rowOff>
        </xdr:from>
        <xdr:to>
          <xdr:col>5</xdr:col>
          <xdr:colOff>57150</xdr:colOff>
          <xdr:row>28</xdr:row>
          <xdr:rowOff>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1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120650</xdr:colOff>
          <xdr:row>28</xdr:row>
          <xdr:rowOff>234950</xdr:rowOff>
        </xdr:from>
        <xdr:to>
          <xdr:col>5</xdr:col>
          <xdr:colOff>63500</xdr:colOff>
          <xdr:row>30</xdr:row>
          <xdr:rowOff>6350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1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30</xdr:row>
          <xdr:rowOff>234950</xdr:rowOff>
        </xdr:from>
        <xdr:to>
          <xdr:col>5</xdr:col>
          <xdr:colOff>57150</xdr:colOff>
          <xdr:row>32</xdr:row>
          <xdr:rowOff>12700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1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42</xdr:row>
          <xdr:rowOff>241300</xdr:rowOff>
        </xdr:from>
        <xdr:to>
          <xdr:col>5</xdr:col>
          <xdr:colOff>50800</xdr:colOff>
          <xdr:row>44</xdr:row>
          <xdr:rowOff>12700</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1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31</xdr:row>
          <xdr:rowOff>234950</xdr:rowOff>
        </xdr:from>
        <xdr:to>
          <xdr:col>5</xdr:col>
          <xdr:colOff>57150</xdr:colOff>
          <xdr:row>33</xdr:row>
          <xdr:rowOff>12700</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1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15</xdr:col>
      <xdr:colOff>252</xdr:colOff>
      <xdr:row>33</xdr:row>
      <xdr:rowOff>216478</xdr:rowOff>
    </xdr:from>
    <xdr:to>
      <xdr:col>19</xdr:col>
      <xdr:colOff>121229</xdr:colOff>
      <xdr:row>39</xdr:row>
      <xdr:rowOff>88403</xdr:rowOff>
    </xdr:to>
    <xdr:sp macro="" textlink="">
      <xdr:nvSpPr>
        <xdr:cNvPr id="1025" name="Oval 1">
          <a:extLst>
            <a:ext uri="{FF2B5EF4-FFF2-40B4-BE49-F238E27FC236}">
              <a16:creationId xmlns:a16="http://schemas.microsoft.com/office/drawing/2014/main" id="{00000000-0008-0000-0200-000001040000}"/>
            </a:ext>
          </a:extLst>
        </xdr:cNvPr>
        <xdr:cNvSpPr>
          <a:spLocks noChangeArrowheads="1"/>
        </xdr:cNvSpPr>
      </xdr:nvSpPr>
      <xdr:spPr bwMode="auto">
        <a:xfrm>
          <a:off x="4710797" y="8156864"/>
          <a:ext cx="1350568" cy="1430562"/>
        </a:xfrm>
        <a:prstGeom prst="ellipse">
          <a:avLst/>
        </a:prstGeom>
        <a:noFill/>
        <a:ln w="12700" cap="rnd">
          <a:solidFill>
            <a:srgbClr val="000000"/>
          </a:solidFill>
          <a:prstDash val="sysDot"/>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algn="l" rtl="0">
            <a:defRPr sz="1000"/>
          </a:pPr>
          <a:r>
            <a:rPr lang="ja-JP" altLang="en-US" sz="1050" b="0" i="0" u="none" strike="noStrike" baseline="0">
              <a:solidFill>
                <a:srgbClr val="808080"/>
              </a:solidFill>
              <a:latin typeface="游明朝"/>
              <a:ea typeface="游明朝"/>
            </a:rPr>
            <a:t>（市受付印）</a:t>
          </a:r>
          <a:endParaRPr lang="ja-JP" altLang="en-US" sz="1050" b="0" i="0" u="none" strike="noStrike" baseline="0">
            <a:solidFill>
              <a:srgbClr val="808080"/>
            </a:solidFill>
            <a:latin typeface="Times New Roman"/>
            <a:ea typeface="游明朝"/>
            <a:cs typeface="Times New Roman"/>
          </a:endParaRPr>
        </a:p>
        <a:p>
          <a:pPr algn="l" rtl="0">
            <a:defRPr sz="1000"/>
          </a:pPr>
          <a:endParaRPr lang="ja-JP" altLang="en-US" sz="1050" b="0" i="0" u="none" strike="noStrike" baseline="0">
            <a:solidFill>
              <a:srgbClr val="808080"/>
            </a:solidFill>
            <a:latin typeface="Times New Roman"/>
            <a:cs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2</xdr:col>
          <xdr:colOff>57150</xdr:colOff>
          <xdr:row>29</xdr:row>
          <xdr:rowOff>19050</xdr:rowOff>
        </xdr:from>
        <xdr:to>
          <xdr:col>3</xdr:col>
          <xdr:colOff>31750</xdr:colOff>
          <xdr:row>29</xdr:row>
          <xdr:rowOff>279400</xdr:rowOff>
        </xdr:to>
        <xdr:sp macro="" textlink="">
          <xdr:nvSpPr>
            <xdr:cNvPr id="1026" name="CheckBox1"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30</xdr:row>
          <xdr:rowOff>12700</xdr:rowOff>
        </xdr:from>
        <xdr:to>
          <xdr:col>3</xdr:col>
          <xdr:colOff>38100</xdr:colOff>
          <xdr:row>30</xdr:row>
          <xdr:rowOff>266700</xdr:rowOff>
        </xdr:to>
        <xdr:sp macro="" textlink="">
          <xdr:nvSpPr>
            <xdr:cNvPr id="1027" name="CheckBox2"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31</xdr:row>
          <xdr:rowOff>19050</xdr:rowOff>
        </xdr:from>
        <xdr:to>
          <xdr:col>3</xdr:col>
          <xdr:colOff>38100</xdr:colOff>
          <xdr:row>31</xdr:row>
          <xdr:rowOff>279400</xdr:rowOff>
        </xdr:to>
        <xdr:sp macro="" textlink="">
          <xdr:nvSpPr>
            <xdr:cNvPr id="1028" name="CheckBox3"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32</xdr:row>
          <xdr:rowOff>19050</xdr:rowOff>
        </xdr:from>
        <xdr:to>
          <xdr:col>3</xdr:col>
          <xdr:colOff>50800</xdr:colOff>
          <xdr:row>32</xdr:row>
          <xdr:rowOff>279400</xdr:rowOff>
        </xdr:to>
        <xdr:sp macro="" textlink="">
          <xdr:nvSpPr>
            <xdr:cNvPr id="1029" name="CheckBox4"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182696</xdr:colOff>
      <xdr:row>32</xdr:row>
      <xdr:rowOff>77788</xdr:rowOff>
    </xdr:from>
    <xdr:to>
      <xdr:col>2</xdr:col>
      <xdr:colOff>392906</xdr:colOff>
      <xdr:row>39</xdr:row>
      <xdr:rowOff>11906</xdr:rowOff>
    </xdr:to>
    <xdr:sp macro="" textlink="">
      <xdr:nvSpPr>
        <xdr:cNvPr id="2" name="Oval 1">
          <a:extLst>
            <a:ext uri="{FF2B5EF4-FFF2-40B4-BE49-F238E27FC236}">
              <a16:creationId xmlns:a16="http://schemas.microsoft.com/office/drawing/2014/main" id="{00000000-0008-0000-0700-000002000000}"/>
            </a:ext>
          </a:extLst>
        </xdr:cNvPr>
        <xdr:cNvSpPr>
          <a:spLocks noChangeArrowheads="1"/>
        </xdr:cNvSpPr>
      </xdr:nvSpPr>
      <xdr:spPr bwMode="auto">
        <a:xfrm>
          <a:off x="182696" y="7638257"/>
          <a:ext cx="1412741" cy="1362868"/>
        </a:xfrm>
        <a:prstGeom prst="ellipse">
          <a:avLst/>
        </a:prstGeom>
        <a:noFill/>
        <a:ln w="12700" cap="rnd">
          <a:solidFill>
            <a:srgbClr val="000000"/>
          </a:solidFill>
          <a:prstDash val="sysDot"/>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algn="l" rtl="0">
            <a:defRPr sz="1000"/>
          </a:pPr>
          <a:r>
            <a:rPr lang="ja-JP" altLang="en-US" sz="1050" b="0" i="0" u="none" strike="noStrike" baseline="0">
              <a:solidFill>
                <a:srgbClr val="808080"/>
              </a:solidFill>
              <a:latin typeface="游明朝"/>
              <a:ea typeface="游明朝"/>
            </a:rPr>
            <a:t>（市受付印）</a:t>
          </a:r>
          <a:endParaRPr lang="ja-JP" altLang="en-US" sz="1050" b="0" i="0" u="none" strike="noStrike" baseline="0">
            <a:solidFill>
              <a:srgbClr val="808080"/>
            </a:solidFill>
            <a:latin typeface="Times New Roman"/>
            <a:ea typeface="游明朝"/>
            <a:cs typeface="Times New Roman"/>
          </a:endParaRPr>
        </a:p>
        <a:p>
          <a:pPr algn="l" rtl="0">
            <a:defRPr sz="1000"/>
          </a:pPr>
          <a:endParaRPr lang="ja-JP" altLang="en-US" sz="1050" b="0" i="0" u="none" strike="noStrike" baseline="0">
            <a:solidFill>
              <a:srgbClr val="808080"/>
            </a:solidFill>
            <a:latin typeface="Times New Roman"/>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logoform.jp/f/I7K2C"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8" Type="http://schemas.openxmlformats.org/officeDocument/2006/relationships/control" Target="../activeX/activeX4.xml"/><Relationship Id="rId3" Type="http://schemas.openxmlformats.org/officeDocument/2006/relationships/vmlDrawing" Target="../drawings/vmlDrawing2.vml"/><Relationship Id="rId7" Type="http://schemas.openxmlformats.org/officeDocument/2006/relationships/control" Target="../activeX/activeX3.xml"/><Relationship Id="rId2" Type="http://schemas.openxmlformats.org/officeDocument/2006/relationships/drawing" Target="../drawings/drawing3.xml"/><Relationship Id="rId1" Type="http://schemas.openxmlformats.org/officeDocument/2006/relationships/printerSettings" Target="../printerSettings/printerSettings2.bin"/><Relationship Id="rId6" Type="http://schemas.openxmlformats.org/officeDocument/2006/relationships/control" Target="../activeX/activeX2.xml"/><Relationship Id="rId5" Type="http://schemas.openxmlformats.org/officeDocument/2006/relationships/image" Target="../media/image2.emf"/><Relationship Id="rId4" Type="http://schemas.openxmlformats.org/officeDocument/2006/relationships/control" Target="../activeX/activeX1.xml"/><Relationship Id="rId9"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30FE4-AF12-42DC-AC59-0669502394F6}">
  <sheetPr>
    <tabColor rgb="FFFF0000"/>
  </sheetPr>
  <dimension ref="A1:K13"/>
  <sheetViews>
    <sheetView tabSelected="1" workbookViewId="0">
      <selection activeCell="C8" sqref="C8"/>
    </sheetView>
  </sheetViews>
  <sheetFormatPr defaultRowHeight="14"/>
  <cols>
    <col min="1" max="1" width="3.75" style="48" customWidth="1"/>
    <col min="2" max="2" width="3" style="48" customWidth="1"/>
    <col min="3" max="16384" width="8.6640625" style="48"/>
  </cols>
  <sheetData>
    <row r="1" spans="1:11" ht="19">
      <c r="A1" s="49" t="s">
        <v>207</v>
      </c>
    </row>
    <row r="2" spans="1:11" ht="19">
      <c r="A2" s="49"/>
    </row>
    <row r="3" spans="1:11" ht="18" customHeight="1">
      <c r="B3" s="48">
        <v>1</v>
      </c>
      <c r="C3" s="48" t="s">
        <v>208</v>
      </c>
    </row>
    <row r="4" spans="1:11" ht="18" customHeight="1">
      <c r="C4" s="53" t="s">
        <v>209</v>
      </c>
      <c r="D4" s="54"/>
      <c r="E4" s="54"/>
      <c r="F4" s="54"/>
      <c r="G4" s="54"/>
      <c r="H4" s="54"/>
      <c r="I4" s="54"/>
      <c r="J4" s="54"/>
      <c r="K4" s="54"/>
    </row>
    <row r="5" spans="1:11" ht="18" customHeight="1">
      <c r="C5" s="53" t="s">
        <v>210</v>
      </c>
      <c r="D5" s="54"/>
      <c r="E5" s="54"/>
      <c r="F5" s="54"/>
      <c r="G5" s="54"/>
      <c r="H5" s="54"/>
      <c r="I5" s="54"/>
      <c r="J5" s="54"/>
    </row>
    <row r="6" spans="1:11" ht="18" customHeight="1">
      <c r="B6" s="48">
        <v>2</v>
      </c>
      <c r="C6" s="48" t="s">
        <v>254</v>
      </c>
    </row>
    <row r="7" spans="1:11" ht="18" customHeight="1">
      <c r="B7" s="48">
        <v>3</v>
      </c>
      <c r="C7" s="48" t="s">
        <v>276</v>
      </c>
    </row>
    <row r="8" spans="1:11" ht="18" customHeight="1">
      <c r="C8" s="53" t="s">
        <v>277</v>
      </c>
    </row>
    <row r="9" spans="1:11" ht="18" customHeight="1">
      <c r="B9" s="48">
        <v>4</v>
      </c>
      <c r="C9" s="48" t="s">
        <v>212</v>
      </c>
    </row>
    <row r="10" spans="1:11" ht="18" customHeight="1">
      <c r="C10" s="48" t="s">
        <v>253</v>
      </c>
    </row>
    <row r="11" spans="1:11" ht="18" customHeight="1">
      <c r="C11" s="48" t="s">
        <v>211</v>
      </c>
    </row>
    <row r="12" spans="1:11" ht="18">
      <c r="C12" s="56" t="s">
        <v>273</v>
      </c>
      <c r="D12" s="55" t="s">
        <v>272</v>
      </c>
    </row>
    <row r="13" spans="1:11">
      <c r="G13" s="48" t="s">
        <v>274</v>
      </c>
    </row>
  </sheetData>
  <sheetProtection algorithmName="SHA-512" hashValue="OnxZPvrM1E4IWEuvpyCFAcpdZwgGMDKwXCmkQ7L/9gnnvbaAyEaO53CZQDzQwlTGkMVrc84ScMK1e96iK6j6Hg==" saltValue="Qv9szdyh1cQElLV+RBo2bQ==" spinCount="100000" sheet="1" objects="1" scenarios="1"/>
  <phoneticPr fontId="1"/>
  <hyperlinks>
    <hyperlink ref="D12" r:id="rId1" xr:uid="{3719FB6E-756C-4450-BFD6-680DDA870240}"/>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0A571-E8D6-4FE8-94F2-B8CECC603959}">
  <sheetPr>
    <tabColor rgb="FFFFC000"/>
    <pageSetUpPr fitToPage="1"/>
  </sheetPr>
  <dimension ref="A1:Y55"/>
  <sheetViews>
    <sheetView topLeftCell="B1" workbookViewId="0">
      <selection activeCell="D40" sqref="D40"/>
    </sheetView>
  </sheetViews>
  <sheetFormatPr defaultRowHeight="20"/>
  <cols>
    <col min="1" max="1" width="4.5" style="88" hidden="1" customWidth="1"/>
    <col min="2" max="2" width="4.6640625" style="58" customWidth="1"/>
    <col min="3" max="3" width="10.6640625" style="58" customWidth="1"/>
    <col min="4" max="4" width="48.1640625" style="58" customWidth="1"/>
    <col min="5" max="5" width="5.9140625" style="58" customWidth="1"/>
    <col min="6" max="15" width="4.58203125" style="58" customWidth="1"/>
    <col min="16" max="16" width="21.83203125" style="58" customWidth="1"/>
    <col min="17" max="20" width="8.6640625" style="58"/>
    <col min="21" max="21" width="36.33203125" style="58" hidden="1" customWidth="1"/>
    <col min="22" max="22" width="18.6640625" style="58" hidden="1" customWidth="1"/>
    <col min="23" max="23" width="39.25" style="58" hidden="1" customWidth="1"/>
    <col min="24" max="25" width="8.6640625" style="58" hidden="1" customWidth="1"/>
    <col min="26" max="16384" width="8.6640625" style="58"/>
  </cols>
  <sheetData>
    <row r="1" spans="2:25">
      <c r="B1" s="57" t="s">
        <v>217</v>
      </c>
    </row>
    <row r="2" spans="2:25">
      <c r="B2" s="58" t="s">
        <v>218</v>
      </c>
    </row>
    <row r="3" spans="2:25">
      <c r="B3" s="58" t="s">
        <v>219</v>
      </c>
    </row>
    <row r="5" spans="2:25">
      <c r="B5" s="58" t="s">
        <v>220</v>
      </c>
    </row>
    <row r="6" spans="2:25">
      <c r="B6" s="58" t="s">
        <v>240</v>
      </c>
      <c r="U6" s="58" t="s">
        <v>269</v>
      </c>
    </row>
    <row r="7" spans="2:25" ht="20.5" customHeight="1">
      <c r="B7" s="155" t="s">
        <v>221</v>
      </c>
      <c r="C7" s="151" t="s">
        <v>34</v>
      </c>
      <c r="D7" s="152"/>
      <c r="E7" s="181"/>
      <c r="F7" s="182">
        <v>46136</v>
      </c>
      <c r="G7" s="182"/>
      <c r="H7" s="182"/>
      <c r="I7" s="182"/>
      <c r="J7" s="182"/>
      <c r="K7" s="182"/>
      <c r="L7" s="182"/>
      <c r="M7" s="182"/>
      <c r="N7" s="182"/>
      <c r="O7" s="182"/>
      <c r="P7" s="130" t="str">
        <f>IF(ISBLANK(F7), "←エラー：未入力です","")</f>
        <v/>
      </c>
      <c r="U7" s="59" t="s">
        <v>264</v>
      </c>
      <c r="V7" s="59" t="s">
        <v>245</v>
      </c>
      <c r="W7" s="62" t="s">
        <v>265</v>
      </c>
      <c r="X7" s="61" t="s">
        <v>266</v>
      </c>
      <c r="Y7" s="61" t="s">
        <v>267</v>
      </c>
    </row>
    <row r="8" spans="2:25" ht="20.5" customHeight="1">
      <c r="B8" s="155"/>
      <c r="C8" s="151" t="s">
        <v>35</v>
      </c>
      <c r="D8" s="152"/>
      <c r="E8" s="181"/>
      <c r="F8" s="150" t="s">
        <v>278</v>
      </c>
      <c r="G8" s="150"/>
      <c r="H8" s="150"/>
      <c r="I8" s="160"/>
      <c r="J8" s="160"/>
      <c r="K8" s="160"/>
      <c r="L8" s="160"/>
      <c r="M8" s="160"/>
      <c r="N8" s="160"/>
      <c r="O8" s="160"/>
      <c r="P8" s="130" t="str">
        <f>IF(ISBLANK(F8), "←エラー：未入力です","")</f>
        <v/>
      </c>
      <c r="U8" s="63" t="s">
        <v>263</v>
      </c>
      <c r="V8" s="63" t="s">
        <v>246</v>
      </c>
      <c r="W8" s="64" t="s">
        <v>252</v>
      </c>
      <c r="X8" s="65">
        <v>42000</v>
      </c>
      <c r="Y8" s="188">
        <f>SUM(X8:X9)</f>
        <v>90000</v>
      </c>
    </row>
    <row r="9" spans="2:25" ht="20.5" customHeight="1">
      <c r="B9" s="155"/>
      <c r="C9" s="151" t="s">
        <v>232</v>
      </c>
      <c r="D9" s="152"/>
      <c r="E9" s="181"/>
      <c r="F9" s="150" t="s">
        <v>258</v>
      </c>
      <c r="G9" s="150"/>
      <c r="H9" s="150"/>
      <c r="I9" s="160"/>
      <c r="J9" s="160"/>
      <c r="K9" s="160"/>
      <c r="L9" s="160"/>
      <c r="M9" s="160"/>
      <c r="N9" s="160"/>
      <c r="O9" s="160"/>
      <c r="P9" s="130" t="str">
        <f t="shared" ref="P9:P14" si="0">IF(ISBLANK(F9), "←エラー：未入力です","")</f>
        <v/>
      </c>
      <c r="U9" s="66" t="s">
        <v>243</v>
      </c>
      <c r="V9" s="66"/>
      <c r="W9" s="67" t="s">
        <v>251</v>
      </c>
      <c r="X9" s="68">
        <v>48000</v>
      </c>
      <c r="Y9" s="189"/>
    </row>
    <row r="10" spans="2:25" ht="20.5" customHeight="1">
      <c r="B10" s="155"/>
      <c r="C10" s="151" t="s">
        <v>242</v>
      </c>
      <c r="D10" s="152"/>
      <c r="E10" s="181"/>
      <c r="F10" s="186">
        <v>31</v>
      </c>
      <c r="G10" s="187"/>
      <c r="H10" s="187"/>
      <c r="I10" s="59" t="s">
        <v>241</v>
      </c>
      <c r="J10" s="106"/>
      <c r="K10" s="107" t="str">
        <f>IF(F10='（６）会員名簿'!F14, "", "※会員数が（６）会員名簿の合計数と一致していません。")</f>
        <v/>
      </c>
      <c r="L10" s="60"/>
      <c r="M10" s="60"/>
      <c r="N10" s="60"/>
      <c r="O10" s="60"/>
      <c r="P10" s="130"/>
      <c r="U10" s="66" t="s">
        <v>243</v>
      </c>
      <c r="V10" s="69" t="s">
        <v>247</v>
      </c>
      <c r="W10" s="67" t="s">
        <v>252</v>
      </c>
      <c r="X10" s="68">
        <v>20000</v>
      </c>
      <c r="Y10" s="190">
        <f>SUM(X10:X11)</f>
        <v>40000</v>
      </c>
    </row>
    <row r="11" spans="2:25" ht="20.5" customHeight="1">
      <c r="B11" s="155"/>
      <c r="C11" s="132" t="s">
        <v>193</v>
      </c>
      <c r="D11" s="170" t="s">
        <v>190</v>
      </c>
      <c r="E11" s="171"/>
      <c r="F11" s="150" t="s">
        <v>279</v>
      </c>
      <c r="G11" s="150"/>
      <c r="H11" s="150"/>
      <c r="I11" s="183"/>
      <c r="J11" s="183"/>
      <c r="K11" s="183"/>
      <c r="L11" s="183"/>
      <c r="M11" s="184"/>
      <c r="N11" s="184"/>
      <c r="O11" s="184"/>
      <c r="P11" s="130" t="str">
        <f t="shared" si="0"/>
        <v/>
      </c>
      <c r="U11" s="66" t="s">
        <v>243</v>
      </c>
      <c r="V11" s="66"/>
      <c r="W11" s="67" t="s">
        <v>251</v>
      </c>
      <c r="X11" s="68">
        <v>20000</v>
      </c>
      <c r="Y11" s="189"/>
    </row>
    <row r="12" spans="2:25" ht="20.5" customHeight="1">
      <c r="B12" s="155"/>
      <c r="C12" s="133"/>
      <c r="D12" s="170" t="s">
        <v>227</v>
      </c>
      <c r="E12" s="171"/>
      <c r="F12" s="151" t="s">
        <v>228</v>
      </c>
      <c r="G12" s="152"/>
      <c r="H12" s="152"/>
      <c r="I12" s="86">
        <v>1</v>
      </c>
      <c r="J12" s="86">
        <v>2</v>
      </c>
      <c r="K12" s="86">
        <v>3</v>
      </c>
      <c r="L12" s="87">
        <v>4</v>
      </c>
      <c r="M12" s="60"/>
      <c r="N12" s="60"/>
      <c r="O12" s="60"/>
      <c r="P12" s="130" t="str">
        <f>IF(ISBLANK(L12), "←エラー：未入力です","")</f>
        <v/>
      </c>
      <c r="U12" s="66" t="s">
        <v>243</v>
      </c>
      <c r="V12" s="66" t="s">
        <v>248</v>
      </c>
      <c r="W12" s="67" t="s">
        <v>252</v>
      </c>
      <c r="X12" s="68">
        <v>10000</v>
      </c>
      <c r="Y12" s="190">
        <f>SUM(X12:X13)</f>
        <v>20000</v>
      </c>
    </row>
    <row r="13" spans="2:25" ht="20.5" customHeight="1">
      <c r="B13" s="155"/>
      <c r="C13" s="133"/>
      <c r="D13" s="170" t="s">
        <v>231</v>
      </c>
      <c r="E13" s="171"/>
      <c r="F13" s="151" t="s">
        <v>168</v>
      </c>
      <c r="G13" s="152"/>
      <c r="H13" s="152"/>
      <c r="I13" s="148" t="s">
        <v>280</v>
      </c>
      <c r="J13" s="148"/>
      <c r="K13" s="148"/>
      <c r="L13" s="148"/>
      <c r="M13" s="153"/>
      <c r="N13" s="153"/>
      <c r="O13" s="154"/>
      <c r="P13" s="130" t="str">
        <f>IF(ISBLANK(I13), "←エラー：未入力です","")</f>
        <v/>
      </c>
      <c r="U13" s="70" t="s">
        <v>243</v>
      </c>
      <c r="V13" s="70"/>
      <c r="W13" s="71" t="s">
        <v>251</v>
      </c>
      <c r="X13" s="72">
        <v>10000</v>
      </c>
      <c r="Y13" s="191"/>
    </row>
    <row r="14" spans="2:25" ht="20.5" customHeight="1">
      <c r="B14" s="155"/>
      <c r="C14" s="133"/>
      <c r="D14" s="170" t="s">
        <v>191</v>
      </c>
      <c r="E14" s="171"/>
      <c r="F14" s="147" t="s">
        <v>281</v>
      </c>
      <c r="G14" s="148"/>
      <c r="H14" s="148"/>
      <c r="I14" s="148"/>
      <c r="J14" s="148"/>
      <c r="K14" s="148"/>
      <c r="L14" s="148"/>
      <c r="M14" s="148"/>
      <c r="N14" s="148"/>
      <c r="O14" s="149"/>
      <c r="P14" s="130" t="str">
        <f t="shared" si="0"/>
        <v/>
      </c>
      <c r="U14" s="73" t="s">
        <v>244</v>
      </c>
      <c r="V14" s="73" t="s">
        <v>249</v>
      </c>
      <c r="W14" s="74" t="s">
        <v>250</v>
      </c>
      <c r="X14" s="75">
        <v>21000</v>
      </c>
      <c r="Y14" s="75">
        <f>SUM(X14)</f>
        <v>21000</v>
      </c>
    </row>
    <row r="15" spans="2:25" ht="20.5" customHeight="1">
      <c r="B15" s="155"/>
      <c r="C15" s="133"/>
      <c r="D15" s="135" t="s">
        <v>192</v>
      </c>
      <c r="E15" s="136"/>
      <c r="F15" s="147" t="s">
        <v>282</v>
      </c>
      <c r="G15" s="148"/>
      <c r="H15" s="148"/>
      <c r="I15" s="148"/>
      <c r="J15" s="148"/>
      <c r="K15" s="148"/>
      <c r="L15" s="148"/>
      <c r="M15" s="148"/>
      <c r="N15" s="148"/>
      <c r="O15" s="149"/>
      <c r="U15" s="70" t="s">
        <v>244</v>
      </c>
      <c r="V15" s="70" t="s">
        <v>247</v>
      </c>
      <c r="W15" s="71" t="s">
        <v>250</v>
      </c>
      <c r="X15" s="72">
        <v>10000</v>
      </c>
      <c r="Y15" s="72">
        <f>SUM(X15)</f>
        <v>10000</v>
      </c>
    </row>
    <row r="16" spans="2:25" ht="20.5" customHeight="1">
      <c r="B16" s="155"/>
      <c r="C16" s="134"/>
      <c r="D16" s="137"/>
      <c r="E16" s="138"/>
      <c r="F16" s="135" t="s">
        <v>237</v>
      </c>
      <c r="G16" s="172"/>
      <c r="H16" s="172"/>
      <c r="I16" s="172"/>
      <c r="J16" s="172"/>
      <c r="K16" s="172"/>
      <c r="L16" s="172"/>
      <c r="M16" s="172"/>
      <c r="N16" s="172"/>
      <c r="O16" s="136"/>
      <c r="X16" s="108"/>
      <c r="Y16" s="108"/>
    </row>
    <row r="17" spans="1:22" ht="20.5" customHeight="1">
      <c r="B17" s="155"/>
      <c r="C17" s="161" t="s">
        <v>222</v>
      </c>
      <c r="D17" s="170" t="s">
        <v>190</v>
      </c>
      <c r="E17" s="171"/>
      <c r="F17" s="162" t="s">
        <v>283</v>
      </c>
      <c r="G17" s="163"/>
      <c r="H17" s="163"/>
      <c r="I17" s="163"/>
      <c r="J17" s="163"/>
      <c r="K17" s="163"/>
      <c r="L17" s="163"/>
      <c r="M17" s="163"/>
      <c r="N17" s="163"/>
      <c r="O17" s="164"/>
      <c r="P17" s="130" t="str">
        <f>IF(ISBLANK(F17), "←エラー：未入力です","")</f>
        <v/>
      </c>
    </row>
    <row r="18" spans="1:22" ht="20.5" customHeight="1">
      <c r="A18" s="88" t="b">
        <v>0</v>
      </c>
      <c r="B18" s="155"/>
      <c r="C18" s="133"/>
      <c r="D18" s="76" t="s">
        <v>286</v>
      </c>
      <c r="E18" s="77"/>
      <c r="F18" s="165"/>
      <c r="G18" s="153"/>
      <c r="H18" s="153"/>
      <c r="I18" s="153"/>
      <c r="J18" s="153"/>
      <c r="K18" s="153"/>
      <c r="L18" s="153"/>
      <c r="M18" s="153"/>
      <c r="N18" s="153"/>
      <c r="O18" s="154"/>
      <c r="U18" s="58" t="s">
        <v>270</v>
      </c>
    </row>
    <row r="19" spans="1:22" ht="20.5" customHeight="1">
      <c r="B19" s="155"/>
      <c r="C19" s="133"/>
      <c r="D19" s="170" t="s">
        <v>231</v>
      </c>
      <c r="E19" s="171"/>
      <c r="F19" s="173" t="s">
        <v>168</v>
      </c>
      <c r="G19" s="174"/>
      <c r="H19" s="174"/>
      <c r="I19" s="166" t="s">
        <v>284</v>
      </c>
      <c r="J19" s="166"/>
      <c r="K19" s="166"/>
      <c r="L19" s="166"/>
      <c r="M19" s="166"/>
      <c r="N19" s="166"/>
      <c r="O19" s="167"/>
      <c r="P19" s="185" t="str">
        <f>IF(ISBLANK(I19), "←エラー：未入力です","")</f>
        <v/>
      </c>
      <c r="U19" s="89" t="str" cm="1">
        <f t="array" ref="U19">_xlfn.IFS(
  AND(F9="単位老人クラブ", F10&gt;=30), V23,
  AND(F9="単位老人クラブ", F10&gt;=16), V24,
  AND(F9="単位老人クラブ", F10&gt;=1), V25,
  AND(F9="地域老人クラブ", F10&gt;=30), V26,
  AND(F9="地域老人クラブ", F10&gt;=16), V27,
  AND(F9="地域老人クラブ", F10&lt;16), "対象外（16人以上必要）",
  TRUE, "")</f>
        <v>30人以上</v>
      </c>
    </row>
    <row r="20" spans="1:22" ht="20.5" customHeight="1">
      <c r="A20" s="88" t="b">
        <v>0</v>
      </c>
      <c r="B20" s="155"/>
      <c r="C20" s="133"/>
      <c r="D20" s="76" t="s">
        <v>287</v>
      </c>
      <c r="E20" s="77"/>
      <c r="F20" s="175"/>
      <c r="G20" s="176"/>
      <c r="H20" s="176"/>
      <c r="I20" s="168"/>
      <c r="J20" s="168"/>
      <c r="K20" s="168"/>
      <c r="L20" s="168"/>
      <c r="M20" s="168"/>
      <c r="N20" s="168"/>
      <c r="O20" s="169"/>
      <c r="P20" s="185"/>
    </row>
    <row r="21" spans="1:22" ht="20.5" customHeight="1">
      <c r="B21" s="155"/>
      <c r="C21" s="133"/>
      <c r="D21" s="170" t="s">
        <v>191</v>
      </c>
      <c r="E21" s="171"/>
      <c r="F21" s="162" t="s">
        <v>285</v>
      </c>
      <c r="G21" s="163"/>
      <c r="H21" s="163"/>
      <c r="I21" s="163"/>
      <c r="J21" s="163"/>
      <c r="K21" s="163"/>
      <c r="L21" s="163"/>
      <c r="M21" s="163"/>
      <c r="N21" s="163"/>
      <c r="O21" s="164"/>
      <c r="P21" s="185" t="str">
        <f>IF(ISBLANK(F21), "←エラー：未入力です","")</f>
        <v/>
      </c>
      <c r="U21" s="78" t="s">
        <v>268</v>
      </c>
      <c r="V21" s="78"/>
    </row>
    <row r="22" spans="1:22" ht="20.5" customHeight="1">
      <c r="A22" s="88" t="b">
        <v>0</v>
      </c>
      <c r="B22" s="155"/>
      <c r="C22" s="133"/>
      <c r="D22" s="76" t="s">
        <v>288</v>
      </c>
      <c r="E22" s="79"/>
      <c r="F22" s="165"/>
      <c r="G22" s="153"/>
      <c r="H22" s="153"/>
      <c r="I22" s="153"/>
      <c r="J22" s="153"/>
      <c r="K22" s="153"/>
      <c r="L22" s="153"/>
      <c r="M22" s="153"/>
      <c r="N22" s="153"/>
      <c r="O22" s="154"/>
      <c r="P22" s="185"/>
      <c r="U22" s="80" t="s">
        <v>264</v>
      </c>
      <c r="V22" s="81" t="s">
        <v>245</v>
      </c>
    </row>
    <row r="23" spans="1:22" ht="20.5" customHeight="1">
      <c r="B23" s="155"/>
      <c r="C23" s="133"/>
      <c r="D23" s="170" t="s">
        <v>192</v>
      </c>
      <c r="E23" s="171"/>
      <c r="F23" s="147"/>
      <c r="G23" s="148"/>
      <c r="H23" s="148"/>
      <c r="I23" s="148"/>
      <c r="J23" s="148"/>
      <c r="K23" s="148"/>
      <c r="L23" s="148"/>
      <c r="M23" s="148"/>
      <c r="N23" s="148"/>
      <c r="O23" s="149"/>
      <c r="U23" s="73" t="s">
        <v>258</v>
      </c>
      <c r="V23" s="74" t="s">
        <v>246</v>
      </c>
    </row>
    <row r="24" spans="1:22" ht="20.5" customHeight="1">
      <c r="A24" s="88" t="b">
        <v>0</v>
      </c>
      <c r="B24" s="155"/>
      <c r="C24" s="134"/>
      <c r="D24" s="76" t="s">
        <v>289</v>
      </c>
      <c r="E24" s="79"/>
      <c r="F24" s="135" t="s">
        <v>237</v>
      </c>
      <c r="G24" s="172"/>
      <c r="H24" s="172"/>
      <c r="I24" s="172"/>
      <c r="J24" s="172"/>
      <c r="K24" s="172"/>
      <c r="L24" s="172"/>
      <c r="M24" s="172"/>
      <c r="N24" s="172"/>
      <c r="O24" s="136"/>
      <c r="U24" s="66" t="s">
        <v>258</v>
      </c>
      <c r="V24" s="67" t="s">
        <v>260</v>
      </c>
    </row>
    <row r="25" spans="1:22" ht="20.5" customHeight="1">
      <c r="B25" s="155"/>
      <c r="C25" s="177" t="s">
        <v>223</v>
      </c>
      <c r="D25" s="170" t="s">
        <v>190</v>
      </c>
      <c r="E25" s="171"/>
      <c r="F25" s="162"/>
      <c r="G25" s="163"/>
      <c r="H25" s="163"/>
      <c r="I25" s="163"/>
      <c r="J25" s="163"/>
      <c r="K25" s="163"/>
      <c r="L25" s="163"/>
      <c r="M25" s="163"/>
      <c r="N25" s="163"/>
      <c r="O25" s="164"/>
      <c r="U25" s="66" t="s">
        <v>258</v>
      </c>
      <c r="V25" s="67" t="s">
        <v>261</v>
      </c>
    </row>
    <row r="26" spans="1:22" ht="20.5" customHeight="1">
      <c r="A26" s="88" t="b">
        <v>1</v>
      </c>
      <c r="B26" s="155"/>
      <c r="C26" s="139"/>
      <c r="D26" s="76" t="s">
        <v>286</v>
      </c>
      <c r="E26" s="77"/>
      <c r="F26" s="165"/>
      <c r="G26" s="153"/>
      <c r="H26" s="153"/>
      <c r="I26" s="153"/>
      <c r="J26" s="153"/>
      <c r="K26" s="153"/>
      <c r="L26" s="153"/>
      <c r="M26" s="153"/>
      <c r="N26" s="153"/>
      <c r="O26" s="154"/>
      <c r="U26" s="66" t="s">
        <v>259</v>
      </c>
      <c r="V26" s="67" t="s">
        <v>262</v>
      </c>
    </row>
    <row r="27" spans="1:22" ht="20.5" customHeight="1">
      <c r="B27" s="155"/>
      <c r="C27" s="139"/>
      <c r="D27" s="170" t="s">
        <v>231</v>
      </c>
      <c r="E27" s="171"/>
      <c r="F27" s="173" t="s">
        <v>168</v>
      </c>
      <c r="G27" s="174"/>
      <c r="H27" s="174"/>
      <c r="I27" s="166"/>
      <c r="J27" s="166"/>
      <c r="K27" s="166"/>
      <c r="L27" s="166"/>
      <c r="M27" s="166"/>
      <c r="N27" s="166"/>
      <c r="O27" s="167"/>
      <c r="U27" s="70" t="s">
        <v>259</v>
      </c>
      <c r="V27" s="71" t="s">
        <v>260</v>
      </c>
    </row>
    <row r="28" spans="1:22" ht="20.5" customHeight="1">
      <c r="A28" s="88" t="b">
        <v>1</v>
      </c>
      <c r="B28" s="155"/>
      <c r="C28" s="139"/>
      <c r="D28" s="76" t="s">
        <v>287</v>
      </c>
      <c r="E28" s="77"/>
      <c r="F28" s="175"/>
      <c r="G28" s="176"/>
      <c r="H28" s="176"/>
      <c r="I28" s="168"/>
      <c r="J28" s="168"/>
      <c r="K28" s="168"/>
      <c r="L28" s="168"/>
      <c r="M28" s="168"/>
      <c r="N28" s="168"/>
      <c r="O28" s="169"/>
    </row>
    <row r="29" spans="1:22" ht="20.5" customHeight="1">
      <c r="B29" s="155"/>
      <c r="C29" s="139"/>
      <c r="D29" s="170" t="s">
        <v>191</v>
      </c>
      <c r="E29" s="171"/>
      <c r="F29" s="162"/>
      <c r="G29" s="163"/>
      <c r="H29" s="163"/>
      <c r="I29" s="163"/>
      <c r="J29" s="163"/>
      <c r="K29" s="163"/>
      <c r="L29" s="163"/>
      <c r="M29" s="163"/>
      <c r="N29" s="163"/>
      <c r="O29" s="164"/>
    </row>
    <row r="30" spans="1:22" ht="20.5" customHeight="1">
      <c r="A30" s="88" t="b">
        <v>1</v>
      </c>
      <c r="B30" s="155"/>
      <c r="C30" s="139"/>
      <c r="D30" s="76" t="s">
        <v>288</v>
      </c>
      <c r="E30" s="79"/>
      <c r="F30" s="165"/>
      <c r="G30" s="153"/>
      <c r="H30" s="153"/>
      <c r="I30" s="153"/>
      <c r="J30" s="153"/>
      <c r="K30" s="153"/>
      <c r="L30" s="153"/>
      <c r="M30" s="153"/>
      <c r="N30" s="153"/>
      <c r="O30" s="154"/>
    </row>
    <row r="31" spans="1:22" ht="20.5" customHeight="1">
      <c r="B31" s="155"/>
      <c r="C31" s="139"/>
      <c r="D31" s="170" t="s">
        <v>192</v>
      </c>
      <c r="E31" s="171"/>
      <c r="F31" s="147"/>
      <c r="G31" s="148"/>
      <c r="H31" s="148"/>
      <c r="I31" s="148"/>
      <c r="J31" s="148"/>
      <c r="K31" s="148"/>
      <c r="L31" s="148"/>
      <c r="M31" s="148"/>
      <c r="N31" s="148"/>
      <c r="O31" s="149"/>
    </row>
    <row r="32" spans="1:22" ht="20.5" customHeight="1" thickBot="1">
      <c r="A32" s="88" t="b">
        <v>0</v>
      </c>
      <c r="B32" s="159"/>
      <c r="C32" s="132"/>
      <c r="D32" s="126" t="s">
        <v>289</v>
      </c>
      <c r="E32" s="127"/>
      <c r="F32" s="140" t="s">
        <v>237</v>
      </c>
      <c r="G32" s="140"/>
      <c r="H32" s="140"/>
      <c r="I32" s="140"/>
      <c r="J32" s="140"/>
      <c r="K32" s="140"/>
      <c r="L32" s="140"/>
      <c r="M32" s="140"/>
      <c r="N32" s="140"/>
      <c r="O32" s="140"/>
    </row>
    <row r="33" spans="1:16" ht="20.5" customHeight="1" thickBot="1">
      <c r="A33" s="88" t="b">
        <v>0</v>
      </c>
      <c r="B33" s="141" t="s">
        <v>342</v>
      </c>
      <c r="C33" s="142"/>
      <c r="D33" s="128" t="s">
        <v>343</v>
      </c>
      <c r="E33" s="129"/>
      <c r="F33" s="143" t="str">
        <f>IF(A33=TRUE, "概算払い", "")</f>
        <v/>
      </c>
      <c r="G33" s="144"/>
      <c r="H33" s="144"/>
      <c r="I33" s="144"/>
      <c r="J33" s="144"/>
      <c r="K33" s="144"/>
      <c r="L33" s="144"/>
      <c r="M33" s="144"/>
      <c r="N33" s="144"/>
      <c r="O33" s="145"/>
    </row>
    <row r="34" spans="1:16" ht="20.5" customHeight="1">
      <c r="B34" s="157" t="s">
        <v>224</v>
      </c>
      <c r="C34" s="134" t="s">
        <v>171</v>
      </c>
      <c r="D34" s="134"/>
      <c r="E34" s="134"/>
      <c r="F34" s="150" t="s">
        <v>290</v>
      </c>
      <c r="G34" s="150"/>
      <c r="H34" s="150"/>
      <c r="I34" s="150"/>
      <c r="J34" s="150"/>
      <c r="K34" s="150"/>
      <c r="L34" s="150"/>
      <c r="M34" s="150"/>
      <c r="N34" s="150"/>
      <c r="O34" s="150"/>
      <c r="P34" s="130" t="str">
        <f>IF(ISBLANK(F34), "←エラー：未入力です","")</f>
        <v/>
      </c>
    </row>
    <row r="35" spans="1:16" ht="20.5" customHeight="1">
      <c r="B35" s="157"/>
      <c r="C35" s="139" t="s">
        <v>225</v>
      </c>
      <c r="D35" s="139"/>
      <c r="E35" s="139"/>
      <c r="F35" s="178" t="s">
        <v>291</v>
      </c>
      <c r="G35" s="179"/>
      <c r="H35" s="179"/>
      <c r="I35" s="179"/>
      <c r="J35" s="179"/>
      <c r="K35" s="179"/>
      <c r="L35" s="179"/>
      <c r="M35" s="179"/>
      <c r="N35" s="179"/>
      <c r="O35" s="180"/>
      <c r="P35" s="130" t="str">
        <f>IF(ISBLANK(F35), "←エラー：未入力です","")</f>
        <v/>
      </c>
    </row>
    <row r="36" spans="1:16" ht="20.5" customHeight="1">
      <c r="B36" s="157"/>
      <c r="C36" s="139" t="s">
        <v>226</v>
      </c>
      <c r="D36" s="139"/>
      <c r="E36" s="139"/>
      <c r="F36" s="150" t="s">
        <v>275</v>
      </c>
      <c r="G36" s="150"/>
      <c r="H36" s="150"/>
      <c r="P36" s="130" t="str">
        <f>IF(ISBLANK(F36), "←エラー：未入力です","")</f>
        <v/>
      </c>
    </row>
    <row r="37" spans="1:16" ht="20.5" customHeight="1">
      <c r="B37" s="157"/>
      <c r="C37" s="139" t="s">
        <v>174</v>
      </c>
      <c r="D37" s="139"/>
      <c r="E37" s="139"/>
      <c r="F37" s="85">
        <v>1</v>
      </c>
      <c r="G37" s="85">
        <v>2</v>
      </c>
      <c r="H37" s="85">
        <v>3</v>
      </c>
      <c r="I37" s="85">
        <v>4</v>
      </c>
      <c r="J37" s="85">
        <v>5</v>
      </c>
      <c r="K37" s="85">
        <v>6</v>
      </c>
      <c r="L37" s="85">
        <v>7</v>
      </c>
      <c r="P37" s="130" t="str">
        <f>IF(ISBLANK(L37), "←エラー：未入力です","")</f>
        <v/>
      </c>
    </row>
    <row r="38" spans="1:16" ht="20.5" customHeight="1">
      <c r="B38" s="157"/>
      <c r="C38" s="139" t="s">
        <v>234</v>
      </c>
      <c r="D38" s="139"/>
      <c r="E38" s="139"/>
      <c r="F38" s="147" t="s">
        <v>293</v>
      </c>
      <c r="G38" s="148"/>
      <c r="H38" s="148"/>
      <c r="I38" s="148"/>
      <c r="J38" s="148"/>
      <c r="K38" s="148"/>
      <c r="L38" s="148"/>
      <c r="M38" s="148"/>
      <c r="N38" s="148"/>
      <c r="O38" s="149"/>
      <c r="P38" s="130" t="str">
        <f>IF(ISBLANK(F38), "←エラー：未入力です","")</f>
        <v/>
      </c>
    </row>
    <row r="39" spans="1:16" ht="20.5" customHeight="1">
      <c r="B39" s="158"/>
      <c r="C39" s="139" t="s">
        <v>233</v>
      </c>
      <c r="D39" s="139"/>
      <c r="E39" s="139"/>
      <c r="F39" s="147" t="s">
        <v>292</v>
      </c>
      <c r="G39" s="148"/>
      <c r="H39" s="148"/>
      <c r="I39" s="148"/>
      <c r="J39" s="148"/>
      <c r="K39" s="148"/>
      <c r="L39" s="148"/>
      <c r="M39" s="148"/>
      <c r="N39" s="148"/>
      <c r="O39" s="149"/>
      <c r="P39" s="130" t="str">
        <f>IF(ISBLANK(F39), "←エラー：未入力です","")</f>
        <v/>
      </c>
    </row>
    <row r="40" spans="1:16" ht="20.5" customHeight="1">
      <c r="C40" s="82" t="s">
        <v>229</v>
      </c>
    </row>
    <row r="41" spans="1:16" ht="20.5" customHeight="1">
      <c r="C41" s="82" t="s">
        <v>230</v>
      </c>
    </row>
    <row r="42" spans="1:16" ht="20.5" customHeight="1">
      <c r="C42" s="82"/>
    </row>
    <row r="43" spans="1:16" ht="20.5" customHeight="1">
      <c r="B43" s="58" t="s">
        <v>239</v>
      </c>
      <c r="C43" s="82"/>
    </row>
    <row r="44" spans="1:16" ht="20.5" customHeight="1">
      <c r="A44" s="88" t="b">
        <v>0</v>
      </c>
      <c r="B44" s="155" t="s">
        <v>238</v>
      </c>
      <c r="C44" s="146" t="s">
        <v>349</v>
      </c>
      <c r="D44" s="146"/>
      <c r="E44" s="79"/>
    </row>
    <row r="45" spans="1:16" ht="20.5" customHeight="1">
      <c r="B45" s="155"/>
      <c r="C45" s="139" t="s">
        <v>193</v>
      </c>
      <c r="D45" s="140" t="s">
        <v>190</v>
      </c>
      <c r="E45" s="140"/>
      <c r="F45" s="150" t="s">
        <v>295</v>
      </c>
      <c r="G45" s="150"/>
      <c r="H45" s="150"/>
      <c r="I45" s="150"/>
      <c r="J45" s="150"/>
      <c r="K45" s="150"/>
      <c r="L45" s="150"/>
      <c r="M45" s="150"/>
      <c r="N45" s="150"/>
      <c r="O45" s="150"/>
    </row>
    <row r="46" spans="1:16" ht="20.5" customHeight="1">
      <c r="B46" s="155"/>
      <c r="C46" s="139"/>
      <c r="D46" s="140" t="s">
        <v>227</v>
      </c>
      <c r="E46" s="140"/>
      <c r="F46" s="151" t="s">
        <v>228</v>
      </c>
      <c r="G46" s="152"/>
      <c r="H46" s="152"/>
      <c r="I46" s="86">
        <v>3</v>
      </c>
      <c r="J46" s="86">
        <v>6</v>
      </c>
      <c r="K46" s="86">
        <v>0</v>
      </c>
      <c r="L46" s="87">
        <v>2</v>
      </c>
      <c r="M46" s="60"/>
      <c r="N46" s="60"/>
      <c r="O46" s="60"/>
    </row>
    <row r="47" spans="1:16" ht="20.5" customHeight="1">
      <c r="B47" s="155"/>
      <c r="C47" s="139"/>
      <c r="D47" s="140" t="s">
        <v>231</v>
      </c>
      <c r="E47" s="140"/>
      <c r="F47" s="151" t="s">
        <v>168</v>
      </c>
      <c r="G47" s="152"/>
      <c r="H47" s="152"/>
      <c r="I47" s="148" t="s">
        <v>280</v>
      </c>
      <c r="J47" s="148"/>
      <c r="K47" s="148"/>
      <c r="L47" s="148"/>
      <c r="M47" s="153"/>
      <c r="N47" s="153"/>
      <c r="O47" s="154"/>
    </row>
    <row r="48" spans="1:16" ht="20.5" customHeight="1">
      <c r="B48" s="155"/>
      <c r="C48" s="139"/>
      <c r="D48" s="140" t="s">
        <v>191</v>
      </c>
      <c r="E48" s="140"/>
      <c r="F48" s="147" t="s">
        <v>281</v>
      </c>
      <c r="G48" s="148"/>
      <c r="H48" s="148"/>
      <c r="I48" s="148"/>
      <c r="J48" s="148"/>
      <c r="K48" s="148"/>
      <c r="L48" s="148"/>
      <c r="M48" s="148"/>
      <c r="N48" s="148"/>
      <c r="O48" s="149"/>
    </row>
    <row r="49" spans="2:16">
      <c r="B49" s="155"/>
      <c r="C49" s="139"/>
      <c r="D49" s="140" t="s">
        <v>192</v>
      </c>
      <c r="E49" s="140"/>
      <c r="F49" s="147"/>
      <c r="G49" s="148"/>
      <c r="H49" s="148"/>
      <c r="I49" s="148"/>
      <c r="J49" s="148"/>
      <c r="K49" s="148"/>
      <c r="L49" s="148"/>
      <c r="M49" s="148"/>
      <c r="N49" s="148"/>
      <c r="O49" s="149"/>
    </row>
    <row r="50" spans="2:16">
      <c r="B50" s="155"/>
      <c r="C50" s="139"/>
      <c r="D50" s="140"/>
      <c r="E50" s="140"/>
      <c r="F50" s="140" t="s">
        <v>237</v>
      </c>
      <c r="G50" s="140"/>
      <c r="H50" s="140"/>
      <c r="I50" s="140"/>
      <c r="J50" s="140"/>
      <c r="K50" s="140"/>
      <c r="L50" s="140"/>
      <c r="M50" s="140"/>
      <c r="N50" s="140"/>
      <c r="O50" s="140"/>
    </row>
    <row r="51" spans="2:16">
      <c r="C51" s="83"/>
      <c r="D51" s="84"/>
      <c r="E51" s="84"/>
      <c r="F51" s="84"/>
      <c r="G51" s="84"/>
      <c r="H51" s="84"/>
      <c r="I51" s="84"/>
      <c r="J51" s="84"/>
      <c r="K51" s="84"/>
      <c r="L51" s="84"/>
      <c r="M51" s="84"/>
      <c r="N51" s="84"/>
      <c r="O51" s="84"/>
    </row>
    <row r="52" spans="2:16">
      <c r="C52" s="58" t="s">
        <v>13</v>
      </c>
    </row>
    <row r="53" spans="2:16">
      <c r="C53" s="58" t="s">
        <v>24</v>
      </c>
      <c r="I53" s="156" cm="1">
        <f t="array" ref="I53">_xlfn.IFS(
  AND(F9="単位老人クラブ", U19="30人以上"), X8,
  AND(F9="単位老人クラブ", U19="16人以上30人未満"), X10,
  AND(F9="単位老人クラブ", U19="15人以下"), X12,
  AND(F9="地域老人クラブ", U19="30人以上"), X14,
  AND(F9="地域老人クラブ", U19="16人以上30人未満"), X15,
  TRUE, "")</f>
        <v>42000</v>
      </c>
      <c r="J53" s="156"/>
      <c r="K53" s="156"/>
      <c r="L53" s="156"/>
      <c r="M53" s="156"/>
      <c r="N53" s="156"/>
      <c r="O53" s="156"/>
      <c r="P53" s="58" t="s">
        <v>87</v>
      </c>
    </row>
    <row r="54" spans="2:16">
      <c r="C54" s="58" t="s">
        <v>25</v>
      </c>
      <c r="I54" s="156" cm="1">
        <f t="array" ref="I54">_xlfn.IFS(
  AND(F9="単位老人クラブ", U19="30人以上"), X9,
  AND(F9="単位老人クラブ", U19="16人以上30人未満"), X11,
  AND(F9="単位老人クラブ", U19="15人以下"), X13,
  TRUE, "")</f>
        <v>48000</v>
      </c>
      <c r="J54" s="156"/>
      <c r="K54" s="156"/>
      <c r="L54" s="156"/>
      <c r="M54" s="156"/>
      <c r="N54" s="156"/>
      <c r="O54" s="156"/>
      <c r="P54" s="58" t="s">
        <v>87</v>
      </c>
    </row>
    <row r="55" spans="2:16">
      <c r="C55" s="58" t="s">
        <v>271</v>
      </c>
    </row>
  </sheetData>
  <sheetProtection algorithmName="SHA-512" hashValue="vSp3ZPdBREnEItcq+SMqngolrmAuVUsMQ+daWs/PQFRU8jLponaykhkeTef9FfHBVUzHRcYjgA7/7C/b4N0MWg==" saltValue="DwHHKHKTaNrMGYpv5FIvng==" spinCount="100000" sheet="1" objects="1" scenarios="1"/>
  <mergeCells count="80">
    <mergeCell ref="P21:P22"/>
    <mergeCell ref="F10:H10"/>
    <mergeCell ref="Y8:Y9"/>
    <mergeCell ref="Y10:Y11"/>
    <mergeCell ref="Y12:Y13"/>
    <mergeCell ref="P19:P20"/>
    <mergeCell ref="F12:H12"/>
    <mergeCell ref="F13:H13"/>
    <mergeCell ref="F19:H20"/>
    <mergeCell ref="F16:O16"/>
    <mergeCell ref="F36:H36"/>
    <mergeCell ref="F38:O38"/>
    <mergeCell ref="C34:E34"/>
    <mergeCell ref="C35:E35"/>
    <mergeCell ref="C36:E36"/>
    <mergeCell ref="C37:E37"/>
    <mergeCell ref="C38:E38"/>
    <mergeCell ref="C25:C32"/>
    <mergeCell ref="F34:O34"/>
    <mergeCell ref="F35:O35"/>
    <mergeCell ref="C7:E7"/>
    <mergeCell ref="C8:E8"/>
    <mergeCell ref="D11:E11"/>
    <mergeCell ref="D13:E13"/>
    <mergeCell ref="D14:E14"/>
    <mergeCell ref="C9:E9"/>
    <mergeCell ref="D12:E12"/>
    <mergeCell ref="C10:E10"/>
    <mergeCell ref="F7:O7"/>
    <mergeCell ref="F8:O8"/>
    <mergeCell ref="F11:O11"/>
    <mergeCell ref="I13:O13"/>
    <mergeCell ref="F29:O30"/>
    <mergeCell ref="D29:E29"/>
    <mergeCell ref="F14:O14"/>
    <mergeCell ref="F23:O23"/>
    <mergeCell ref="F24:O24"/>
    <mergeCell ref="F15:O15"/>
    <mergeCell ref="D27:E27"/>
    <mergeCell ref="I27:O28"/>
    <mergeCell ref="D25:E25"/>
    <mergeCell ref="F25:O26"/>
    <mergeCell ref="F27:H28"/>
    <mergeCell ref="B34:B39"/>
    <mergeCell ref="C39:E39"/>
    <mergeCell ref="F39:O39"/>
    <mergeCell ref="F31:O31"/>
    <mergeCell ref="F32:O32"/>
    <mergeCell ref="B7:B32"/>
    <mergeCell ref="F9:O9"/>
    <mergeCell ref="C17:C24"/>
    <mergeCell ref="F17:O18"/>
    <mergeCell ref="I19:O20"/>
    <mergeCell ref="F21:O22"/>
    <mergeCell ref="D19:E19"/>
    <mergeCell ref="D17:E17"/>
    <mergeCell ref="D21:E21"/>
    <mergeCell ref="D23:E23"/>
    <mergeCell ref="D31:E31"/>
    <mergeCell ref="I47:O47"/>
    <mergeCell ref="B44:B50"/>
    <mergeCell ref="I53:O53"/>
    <mergeCell ref="I54:O54"/>
    <mergeCell ref="D45:E45"/>
    <mergeCell ref="C11:C16"/>
    <mergeCell ref="D15:E16"/>
    <mergeCell ref="C45:C50"/>
    <mergeCell ref="F50:O50"/>
    <mergeCell ref="D49:E50"/>
    <mergeCell ref="B33:C33"/>
    <mergeCell ref="F33:O33"/>
    <mergeCell ref="C44:D44"/>
    <mergeCell ref="D48:E48"/>
    <mergeCell ref="F48:O48"/>
    <mergeCell ref="F49:O49"/>
    <mergeCell ref="F45:O45"/>
    <mergeCell ref="D46:E46"/>
    <mergeCell ref="F46:H46"/>
    <mergeCell ref="D47:E47"/>
    <mergeCell ref="F47:H47"/>
  </mergeCells>
  <phoneticPr fontId="1"/>
  <conditionalFormatting sqref="F17:O18">
    <cfRule type="expression" dxfId="10" priority="14">
      <formula>$A$18=TRUE</formula>
    </cfRule>
  </conditionalFormatting>
  <conditionalFormatting sqref="I19:O20">
    <cfRule type="expression" dxfId="9" priority="13">
      <formula>$A$20=TRUE</formula>
    </cfRule>
  </conditionalFormatting>
  <conditionalFormatting sqref="F21:O22">
    <cfRule type="expression" dxfId="8" priority="12">
      <formula>$A$22=TRUE</formula>
    </cfRule>
  </conditionalFormatting>
  <conditionalFormatting sqref="F25:O26">
    <cfRule type="expression" dxfId="7" priority="9">
      <formula>$A$26=TRUE</formula>
    </cfRule>
  </conditionalFormatting>
  <conditionalFormatting sqref="I27:O28">
    <cfRule type="expression" dxfId="6" priority="8">
      <formula>$A$28=TRUE</formula>
    </cfRule>
  </conditionalFormatting>
  <conditionalFormatting sqref="F29:O30">
    <cfRule type="expression" dxfId="5" priority="7">
      <formula>$A$30=TRUE</formula>
    </cfRule>
  </conditionalFormatting>
  <conditionalFormatting sqref="F31:F33">
    <cfRule type="expression" dxfId="4" priority="6">
      <formula>$A$32=TRUE</formula>
    </cfRule>
  </conditionalFormatting>
  <conditionalFormatting sqref="F23:F24">
    <cfRule type="expression" dxfId="3" priority="5">
      <formula>$A$24=TRUE</formula>
    </cfRule>
  </conditionalFormatting>
  <conditionalFormatting sqref="F45:O50">
    <cfRule type="expression" dxfId="2" priority="4">
      <formula>$A$44=TRUE</formula>
    </cfRule>
  </conditionalFormatting>
  <conditionalFormatting sqref="F16">
    <cfRule type="expression" dxfId="1" priority="1">
      <formula>$A$33=TRUE</formula>
    </cfRule>
    <cfRule type="expression" dxfId="0" priority="3">
      <formula>$A$24=TRUE</formula>
    </cfRule>
  </conditionalFormatting>
  <dataValidations count="5">
    <dataValidation type="list" allowBlank="1" showInputMessage="1" showErrorMessage="1" sqref="F36:H36" xr:uid="{9172DB05-08E3-4F57-8E10-341ED5BA67BF}">
      <formula1>"普通,当座"</formula1>
    </dataValidation>
    <dataValidation imeMode="halfAlpha" allowBlank="1" showInputMessage="1" showErrorMessage="1" sqref="F48:O49 I12:L12 F10:H10 F23:O23 F37:L37 F29:O31 I46:L46 F14:O15" xr:uid="{BC2C95E9-CEFC-4780-A6B9-B6F058327E26}"/>
    <dataValidation imeMode="halfKatakana" allowBlank="1" showInputMessage="1" showErrorMessage="1" sqref="F38:O38 F21:O22" xr:uid="{B3931CD4-3A94-4306-B695-A974E7A95025}"/>
    <dataValidation type="list" allowBlank="1" showInputMessage="1" showErrorMessage="1" sqref="F9:O9" xr:uid="{0B25D9C6-9360-4964-8A2C-E7899A6B39B3}">
      <formula1>$U$25:$U$26</formula1>
    </dataValidation>
    <dataValidation type="list" allowBlank="1" showInputMessage="1" showErrorMessage="1" sqref="U19" xr:uid="{F755537B-36E5-499F-9FF8-33B1139D77E1}">
      <formula1>INDIRECT($F$9)</formula1>
    </dataValidation>
  </dataValidations>
  <pageMargins left="0.7" right="0.7" top="0.75" bottom="0.75" header="0.3" footer="0.3"/>
  <pageSetup paperSize="9" scale="4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locked="0" defaultSize="0" autoFill="0" autoLine="0" autoPict="0">
                <anchor moveWithCells="1">
                  <from>
                    <xdr:col>4</xdr:col>
                    <xdr:colOff>107950</xdr:colOff>
                    <xdr:row>16</xdr:row>
                    <xdr:rowOff>241300</xdr:rowOff>
                  </from>
                  <to>
                    <xdr:col>5</xdr:col>
                    <xdr:colOff>50800</xdr:colOff>
                    <xdr:row>18</xdr:row>
                    <xdr:rowOff>12700</xdr:rowOff>
                  </to>
                </anchor>
              </controlPr>
            </control>
          </mc:Choice>
        </mc:AlternateContent>
        <mc:AlternateContent xmlns:mc="http://schemas.openxmlformats.org/markup-compatibility/2006">
          <mc:Choice Requires="x14">
            <control shapeId="9218" r:id="rId5" name="Check Box 2">
              <controlPr locked="0" defaultSize="0" autoFill="0" autoLine="0" autoPict="0">
                <anchor moveWithCells="1">
                  <from>
                    <xdr:col>4</xdr:col>
                    <xdr:colOff>114300</xdr:colOff>
                    <xdr:row>18</xdr:row>
                    <xdr:rowOff>234950</xdr:rowOff>
                  </from>
                  <to>
                    <xdr:col>5</xdr:col>
                    <xdr:colOff>57150</xdr:colOff>
                    <xdr:row>20</xdr:row>
                    <xdr:rowOff>12700</xdr:rowOff>
                  </to>
                </anchor>
              </controlPr>
            </control>
          </mc:Choice>
        </mc:AlternateContent>
        <mc:AlternateContent xmlns:mc="http://schemas.openxmlformats.org/markup-compatibility/2006">
          <mc:Choice Requires="x14">
            <control shapeId="9219" r:id="rId6" name="Check Box 3">
              <controlPr locked="0" defaultSize="0" autoFill="0" autoLine="0" autoPict="0">
                <anchor moveWithCells="1">
                  <from>
                    <xdr:col>4</xdr:col>
                    <xdr:colOff>120650</xdr:colOff>
                    <xdr:row>20</xdr:row>
                    <xdr:rowOff>228600</xdr:rowOff>
                  </from>
                  <to>
                    <xdr:col>5</xdr:col>
                    <xdr:colOff>69850</xdr:colOff>
                    <xdr:row>22</xdr:row>
                    <xdr:rowOff>0</xdr:rowOff>
                  </to>
                </anchor>
              </controlPr>
            </control>
          </mc:Choice>
        </mc:AlternateContent>
        <mc:AlternateContent xmlns:mc="http://schemas.openxmlformats.org/markup-compatibility/2006">
          <mc:Choice Requires="x14">
            <control shapeId="9220" r:id="rId7" name="Check Box 4">
              <controlPr locked="0" defaultSize="0" autoFill="0" autoLine="0" autoPict="0">
                <anchor moveWithCells="1">
                  <from>
                    <xdr:col>4</xdr:col>
                    <xdr:colOff>120650</xdr:colOff>
                    <xdr:row>22</xdr:row>
                    <xdr:rowOff>234950</xdr:rowOff>
                  </from>
                  <to>
                    <xdr:col>5</xdr:col>
                    <xdr:colOff>63500</xdr:colOff>
                    <xdr:row>24</xdr:row>
                    <xdr:rowOff>6350</xdr:rowOff>
                  </to>
                </anchor>
              </controlPr>
            </control>
          </mc:Choice>
        </mc:AlternateContent>
        <mc:AlternateContent xmlns:mc="http://schemas.openxmlformats.org/markup-compatibility/2006">
          <mc:Choice Requires="x14">
            <control shapeId="9221" r:id="rId8" name="Check Box 5">
              <controlPr locked="0" defaultSize="0" autoFill="0" autoLine="0" autoPict="0">
                <anchor moveWithCells="1">
                  <from>
                    <xdr:col>4</xdr:col>
                    <xdr:colOff>114300</xdr:colOff>
                    <xdr:row>24</xdr:row>
                    <xdr:rowOff>234950</xdr:rowOff>
                  </from>
                  <to>
                    <xdr:col>5</xdr:col>
                    <xdr:colOff>57150</xdr:colOff>
                    <xdr:row>26</xdr:row>
                    <xdr:rowOff>6350</xdr:rowOff>
                  </to>
                </anchor>
              </controlPr>
            </control>
          </mc:Choice>
        </mc:AlternateContent>
        <mc:AlternateContent xmlns:mc="http://schemas.openxmlformats.org/markup-compatibility/2006">
          <mc:Choice Requires="x14">
            <control shapeId="9222" r:id="rId9" name="Check Box 6">
              <controlPr locked="0" defaultSize="0" autoFill="0" autoLine="0" autoPict="0">
                <anchor moveWithCells="1">
                  <from>
                    <xdr:col>4</xdr:col>
                    <xdr:colOff>114300</xdr:colOff>
                    <xdr:row>26</xdr:row>
                    <xdr:rowOff>228600</xdr:rowOff>
                  </from>
                  <to>
                    <xdr:col>5</xdr:col>
                    <xdr:colOff>57150</xdr:colOff>
                    <xdr:row>28</xdr:row>
                    <xdr:rowOff>0</xdr:rowOff>
                  </to>
                </anchor>
              </controlPr>
            </control>
          </mc:Choice>
        </mc:AlternateContent>
        <mc:AlternateContent xmlns:mc="http://schemas.openxmlformats.org/markup-compatibility/2006">
          <mc:Choice Requires="x14">
            <control shapeId="9223" r:id="rId10" name="Check Box 7">
              <controlPr locked="0" defaultSize="0" autoFill="0" autoLine="0" autoPict="0">
                <anchor moveWithCells="1">
                  <from>
                    <xdr:col>4</xdr:col>
                    <xdr:colOff>120650</xdr:colOff>
                    <xdr:row>28</xdr:row>
                    <xdr:rowOff>234950</xdr:rowOff>
                  </from>
                  <to>
                    <xdr:col>5</xdr:col>
                    <xdr:colOff>63500</xdr:colOff>
                    <xdr:row>30</xdr:row>
                    <xdr:rowOff>6350</xdr:rowOff>
                  </to>
                </anchor>
              </controlPr>
            </control>
          </mc:Choice>
        </mc:AlternateContent>
        <mc:AlternateContent xmlns:mc="http://schemas.openxmlformats.org/markup-compatibility/2006">
          <mc:Choice Requires="x14">
            <control shapeId="9224" r:id="rId11" name="Check Box 8">
              <controlPr locked="0" defaultSize="0" autoFill="0" autoLine="0" autoPict="0">
                <anchor moveWithCells="1">
                  <from>
                    <xdr:col>4</xdr:col>
                    <xdr:colOff>114300</xdr:colOff>
                    <xdr:row>30</xdr:row>
                    <xdr:rowOff>234950</xdr:rowOff>
                  </from>
                  <to>
                    <xdr:col>5</xdr:col>
                    <xdr:colOff>57150</xdr:colOff>
                    <xdr:row>32</xdr:row>
                    <xdr:rowOff>12700</xdr:rowOff>
                  </to>
                </anchor>
              </controlPr>
            </control>
          </mc:Choice>
        </mc:AlternateContent>
        <mc:AlternateContent xmlns:mc="http://schemas.openxmlformats.org/markup-compatibility/2006">
          <mc:Choice Requires="x14">
            <control shapeId="9226" r:id="rId12" name="Check Box 10">
              <controlPr locked="0" defaultSize="0" autoFill="0" autoLine="0" autoPict="0">
                <anchor moveWithCells="1">
                  <from>
                    <xdr:col>4</xdr:col>
                    <xdr:colOff>107950</xdr:colOff>
                    <xdr:row>42</xdr:row>
                    <xdr:rowOff>241300</xdr:rowOff>
                  </from>
                  <to>
                    <xdr:col>5</xdr:col>
                    <xdr:colOff>50800</xdr:colOff>
                    <xdr:row>44</xdr:row>
                    <xdr:rowOff>12700</xdr:rowOff>
                  </to>
                </anchor>
              </controlPr>
            </control>
          </mc:Choice>
        </mc:AlternateContent>
        <mc:AlternateContent xmlns:mc="http://schemas.openxmlformats.org/markup-compatibility/2006">
          <mc:Choice Requires="x14">
            <control shapeId="9245" r:id="rId13" name="Check Box 29">
              <controlPr locked="0" defaultSize="0" autoFill="0" autoLine="0" autoPict="0">
                <anchor moveWithCells="1">
                  <from>
                    <xdr:col>4</xdr:col>
                    <xdr:colOff>114300</xdr:colOff>
                    <xdr:row>31</xdr:row>
                    <xdr:rowOff>234950</xdr:rowOff>
                  </from>
                  <to>
                    <xdr:col>5</xdr:col>
                    <xdr:colOff>57150</xdr:colOff>
                    <xdr:row>33</xdr:row>
                    <xdr:rowOff>12700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D5AC4-AE1F-4A9B-B034-0B892D9AC663}">
  <sheetPr codeName="Sheet1">
    <tabColor rgb="FFFFC000"/>
    <pageSetUpPr fitToPage="1"/>
  </sheetPr>
  <dimension ref="A1:Y41"/>
  <sheetViews>
    <sheetView showZeros="0" view="pageBreakPreview" zoomScale="110" zoomScaleNormal="100" zoomScaleSheetLayoutView="110" workbookViewId="0">
      <selection activeCell="A14" sqref="A14:U16"/>
    </sheetView>
  </sheetViews>
  <sheetFormatPr defaultRowHeight="14"/>
  <cols>
    <col min="1" max="1" width="3.25" style="2" customWidth="1"/>
    <col min="2" max="2" width="5.75" style="2" customWidth="1"/>
    <col min="3" max="3" width="3.08203125" style="2" customWidth="1"/>
    <col min="4" max="4" width="6.25" style="2" customWidth="1"/>
    <col min="5" max="5" width="1.9140625" style="2" customWidth="1"/>
    <col min="6" max="6" width="1.25" style="2" customWidth="1"/>
    <col min="7" max="7" width="6" style="2" customWidth="1"/>
    <col min="8" max="8" width="8.83203125" style="2" customWidth="1"/>
    <col min="9" max="9" width="3" style="2" customWidth="1"/>
    <col min="10" max="10" width="3.25" style="2" customWidth="1"/>
    <col min="11" max="11" width="4.1640625" style="2" customWidth="1"/>
    <col min="12" max="12" width="4.58203125" style="2" customWidth="1"/>
    <col min="13" max="14" width="3.25" style="2" customWidth="1"/>
    <col min="15" max="15" width="3.6640625" style="2" customWidth="1"/>
    <col min="16" max="17" width="3.25" style="2" customWidth="1"/>
    <col min="18" max="18" width="3.6640625" style="2" customWidth="1"/>
    <col min="19" max="19" width="5.9140625" style="2" customWidth="1"/>
    <col min="20" max="20" width="3.25" style="2" customWidth="1"/>
    <col min="21" max="21" width="1.75" style="2" customWidth="1"/>
    <col min="22" max="22" width="8.6640625" style="2"/>
    <col min="23" max="24" width="8.6640625" style="2" hidden="1" customWidth="1"/>
    <col min="25" max="25" width="14.9140625" style="2" hidden="1" customWidth="1"/>
    <col min="26" max="16384" width="8.6640625" style="2"/>
  </cols>
  <sheetData>
    <row r="1" spans="1:24">
      <c r="A1" s="1"/>
      <c r="B1" s="1"/>
      <c r="C1" s="1"/>
      <c r="D1" s="1"/>
      <c r="E1" s="1"/>
      <c r="F1" s="1"/>
      <c r="G1" s="1"/>
      <c r="H1" s="1"/>
      <c r="I1" s="1"/>
      <c r="J1" s="1"/>
      <c r="K1" s="1"/>
      <c r="L1" s="1"/>
      <c r="M1" s="1"/>
      <c r="N1" s="1"/>
      <c r="O1" s="1"/>
      <c r="P1" s="1"/>
      <c r="Q1" s="1"/>
      <c r="R1" s="1"/>
      <c r="S1" s="1"/>
      <c r="T1" s="1"/>
      <c r="U1" s="1"/>
    </row>
    <row r="2" spans="1:24" ht="19">
      <c r="A2" s="199" t="s">
        <v>0</v>
      </c>
      <c r="B2" s="199"/>
      <c r="C2" s="199"/>
      <c r="D2" s="199"/>
      <c r="E2" s="199"/>
      <c r="F2" s="199"/>
      <c r="G2" s="199"/>
      <c r="H2" s="199"/>
      <c r="I2" s="199"/>
      <c r="J2" s="199"/>
      <c r="K2" s="199"/>
      <c r="L2" s="199"/>
      <c r="M2" s="199"/>
      <c r="N2" s="199"/>
      <c r="O2" s="199"/>
      <c r="P2" s="199"/>
      <c r="Q2" s="199"/>
      <c r="R2" s="199"/>
      <c r="S2" s="199"/>
      <c r="T2" s="199"/>
      <c r="U2" s="199"/>
    </row>
    <row r="3" spans="1:24" ht="20" customHeight="1">
      <c r="A3" s="1"/>
      <c r="B3" s="1"/>
      <c r="C3" s="1"/>
      <c r="D3" s="1"/>
      <c r="E3" s="1"/>
      <c r="F3" s="1"/>
      <c r="G3" s="1"/>
      <c r="H3" s="1"/>
      <c r="I3" s="1"/>
      <c r="J3" s="1"/>
      <c r="K3" s="1"/>
      <c r="L3" s="1"/>
      <c r="M3" s="1"/>
      <c r="N3" s="1"/>
      <c r="O3" s="1"/>
      <c r="P3" s="1"/>
      <c r="Q3" s="1"/>
      <c r="R3" s="1"/>
      <c r="S3" s="1"/>
      <c r="T3" s="1"/>
      <c r="U3" s="1"/>
    </row>
    <row r="4" spans="1:24" ht="18.5" customHeight="1">
      <c r="A4" s="1"/>
      <c r="B4" s="1"/>
      <c r="C4" s="1"/>
      <c r="D4" s="1"/>
      <c r="E4" s="1"/>
      <c r="F4" s="1"/>
      <c r="G4" s="1"/>
      <c r="H4" s="1"/>
      <c r="I4" s="1"/>
      <c r="J4" s="1"/>
      <c r="K4" s="1"/>
      <c r="L4" s="3"/>
      <c r="M4" s="203">
        <f>'（１）基本情報シート'!F7</f>
        <v>46136</v>
      </c>
      <c r="N4" s="204"/>
      <c r="O4" s="204"/>
      <c r="P4" s="204"/>
      <c r="Q4" s="204"/>
      <c r="R4" s="204"/>
      <c r="S4" s="204"/>
      <c r="T4" s="1"/>
      <c r="U4" s="1"/>
    </row>
    <row r="5" spans="1:24">
      <c r="A5" s="1"/>
      <c r="B5" s="1"/>
      <c r="C5" s="1"/>
      <c r="D5" s="1"/>
      <c r="E5" s="1"/>
      <c r="F5" s="1"/>
      <c r="G5" s="1"/>
      <c r="H5" s="1"/>
      <c r="I5" s="1"/>
      <c r="J5" s="1"/>
      <c r="K5" s="1"/>
      <c r="L5" s="1"/>
      <c r="M5" s="1"/>
      <c r="N5" s="1"/>
      <c r="O5" s="1"/>
      <c r="P5" s="1"/>
      <c r="Q5" s="1"/>
      <c r="R5" s="1"/>
      <c r="S5" s="1"/>
      <c r="T5" s="1"/>
      <c r="U5" s="1"/>
    </row>
    <row r="6" spans="1:24">
      <c r="A6" s="1" t="s">
        <v>1</v>
      </c>
      <c r="B6" s="1"/>
      <c r="C6" s="1"/>
      <c r="D6" s="1" t="s">
        <v>2</v>
      </c>
      <c r="E6" s="1"/>
      <c r="F6" s="1"/>
      <c r="G6" s="1"/>
      <c r="H6" s="1" t="s">
        <v>3</v>
      </c>
      <c r="I6" s="1"/>
      <c r="J6" s="1"/>
      <c r="K6" s="1"/>
      <c r="L6" s="1"/>
      <c r="M6" s="1"/>
      <c r="N6" s="1"/>
      <c r="O6" s="1"/>
      <c r="P6" s="1"/>
      <c r="Q6" s="1"/>
      <c r="R6" s="1"/>
      <c r="S6" s="1"/>
      <c r="T6" s="1"/>
      <c r="U6" s="1"/>
    </row>
    <row r="7" spans="1:24">
      <c r="A7" s="1"/>
      <c r="B7" s="1"/>
      <c r="C7" s="1"/>
      <c r="D7" s="1"/>
      <c r="E7" s="1"/>
      <c r="F7" s="1"/>
      <c r="G7" s="1"/>
      <c r="H7" s="1"/>
      <c r="I7" s="1"/>
      <c r="J7" s="1"/>
      <c r="K7" s="1"/>
      <c r="L7" s="1"/>
      <c r="M7" s="1"/>
      <c r="N7" s="1"/>
      <c r="O7" s="1"/>
      <c r="P7" s="1"/>
      <c r="Q7" s="1"/>
      <c r="R7" s="1"/>
      <c r="S7" s="1"/>
      <c r="T7" s="1"/>
      <c r="U7" s="1"/>
    </row>
    <row r="8" spans="1:24" ht="20" customHeight="1">
      <c r="A8" s="1"/>
      <c r="B8" s="1"/>
      <c r="C8" s="1"/>
      <c r="D8" s="1"/>
      <c r="E8" s="1"/>
      <c r="F8" s="1"/>
      <c r="G8" s="195" t="s">
        <v>5</v>
      </c>
      <c r="H8" s="195"/>
      <c r="I8" s="1" t="s">
        <v>6</v>
      </c>
      <c r="J8" s="198" t="str">
        <f>'（１）基本情報シート'!F8</f>
        <v>丹波老人クラブ</v>
      </c>
      <c r="K8" s="198"/>
      <c r="L8" s="198"/>
      <c r="M8" s="198"/>
      <c r="N8" s="198"/>
      <c r="O8" s="198"/>
      <c r="P8" s="198"/>
      <c r="Q8" s="198"/>
      <c r="R8" s="198"/>
      <c r="S8" s="198"/>
      <c r="T8" s="198"/>
      <c r="U8" s="1"/>
    </row>
    <row r="9" spans="1:24" ht="20" customHeight="1">
      <c r="A9" s="1"/>
      <c r="B9" s="1"/>
      <c r="C9" s="1"/>
      <c r="D9" s="1"/>
      <c r="E9" s="1"/>
      <c r="F9" s="1"/>
      <c r="G9" s="195" t="s">
        <v>7</v>
      </c>
      <c r="H9" s="195"/>
      <c r="I9" s="1" t="s">
        <v>6</v>
      </c>
      <c r="J9" s="205" t="s">
        <v>4</v>
      </c>
      <c r="K9" s="205"/>
      <c r="L9" s="197" t="str">
        <f>'（１）基本情報シート'!I13</f>
        <v>氷上町常楽211</v>
      </c>
      <c r="M9" s="197"/>
      <c r="N9" s="197"/>
      <c r="O9" s="197"/>
      <c r="P9" s="197"/>
      <c r="Q9" s="197"/>
      <c r="R9" s="197"/>
      <c r="S9" s="197"/>
      <c r="T9" s="197"/>
      <c r="U9" s="1"/>
    </row>
    <row r="10" spans="1:24" ht="20" customHeight="1">
      <c r="A10" s="1"/>
      <c r="B10" s="1"/>
      <c r="C10" s="1"/>
      <c r="D10" s="1"/>
      <c r="E10" s="1"/>
      <c r="F10" s="1"/>
      <c r="G10" s="195" t="s">
        <v>8</v>
      </c>
      <c r="H10" s="195"/>
      <c r="I10" s="1" t="s">
        <v>6</v>
      </c>
      <c r="J10" s="40"/>
      <c r="K10" s="40"/>
      <c r="L10" s="197" t="str">
        <f>'（１）基本情報シート'!F11</f>
        <v>丹波　太郎</v>
      </c>
      <c r="M10" s="197"/>
      <c r="N10" s="197"/>
      <c r="O10" s="197"/>
      <c r="P10" s="197"/>
      <c r="Q10" s="197"/>
      <c r="R10" s="197"/>
      <c r="S10" s="197"/>
      <c r="T10" s="197"/>
      <c r="U10" s="1"/>
    </row>
    <row r="11" spans="1:24" ht="20" customHeight="1">
      <c r="A11" s="1"/>
      <c r="B11" s="1"/>
      <c r="C11" s="1"/>
      <c r="D11" s="1"/>
      <c r="E11" s="1"/>
      <c r="F11" s="1"/>
      <c r="G11" s="195" t="s">
        <v>9</v>
      </c>
      <c r="H11" s="195"/>
      <c r="I11" s="1" t="s">
        <v>6</v>
      </c>
      <c r="J11" s="197" t="s">
        <v>213</v>
      </c>
      <c r="K11" s="197"/>
      <c r="L11" s="197"/>
      <c r="M11" s="197" t="str">
        <f>'（１）基本情報シート'!F14</f>
        <v>0795-88-5276</v>
      </c>
      <c r="N11" s="197"/>
      <c r="O11" s="197"/>
      <c r="P11" s="197"/>
      <c r="Q11" s="197"/>
      <c r="R11" s="197"/>
      <c r="S11" s="197"/>
      <c r="T11" s="197"/>
      <c r="U11" s="1"/>
    </row>
    <row r="12" spans="1:24" ht="20" customHeight="1">
      <c r="A12" s="1"/>
      <c r="B12" s="1"/>
      <c r="C12" s="1"/>
      <c r="D12" s="1"/>
      <c r="E12" s="1"/>
      <c r="F12" s="1"/>
      <c r="G12" s="1"/>
      <c r="H12" s="1"/>
      <c r="I12" s="1"/>
      <c r="J12" s="202"/>
      <c r="K12" s="202"/>
      <c r="L12" s="202"/>
      <c r="M12" s="196"/>
      <c r="N12" s="196"/>
      <c r="O12" s="196"/>
      <c r="P12" s="196"/>
      <c r="Q12" s="196"/>
      <c r="R12" s="196"/>
      <c r="S12" s="196"/>
      <c r="T12" s="196"/>
      <c r="U12" s="1"/>
    </row>
    <row r="13" spans="1:24">
      <c r="A13" s="1"/>
      <c r="B13" s="1"/>
      <c r="C13" s="1"/>
      <c r="D13" s="1"/>
      <c r="E13" s="1"/>
      <c r="F13" s="1"/>
      <c r="G13" s="1"/>
      <c r="H13" s="1"/>
      <c r="I13" s="1"/>
      <c r="J13" s="1"/>
      <c r="K13" s="1"/>
      <c r="L13" s="1"/>
      <c r="M13" s="1"/>
      <c r="N13" s="1"/>
      <c r="O13" s="1"/>
      <c r="P13" s="1"/>
      <c r="Q13" s="1"/>
      <c r="R13" s="1"/>
      <c r="S13" s="1"/>
      <c r="T13" s="1"/>
      <c r="U13" s="1"/>
    </row>
    <row r="14" spans="1:24" ht="18" customHeight="1">
      <c r="A14" s="201" t="s">
        <v>215</v>
      </c>
      <c r="B14" s="201"/>
      <c r="C14" s="201"/>
      <c r="D14" s="201"/>
      <c r="E14" s="201"/>
      <c r="F14" s="201"/>
      <c r="G14" s="201"/>
      <c r="H14" s="201"/>
      <c r="I14" s="201"/>
      <c r="J14" s="201"/>
      <c r="K14" s="201"/>
      <c r="L14" s="201"/>
      <c r="M14" s="201"/>
      <c r="N14" s="201"/>
      <c r="O14" s="201"/>
      <c r="P14" s="201"/>
      <c r="Q14" s="201"/>
      <c r="R14" s="201"/>
      <c r="S14" s="201"/>
      <c r="T14" s="201"/>
      <c r="U14" s="201"/>
      <c r="V14" s="6"/>
      <c r="W14" s="6"/>
      <c r="X14" s="6"/>
    </row>
    <row r="15" spans="1:24">
      <c r="A15" s="201"/>
      <c r="B15" s="201"/>
      <c r="C15" s="201"/>
      <c r="D15" s="201"/>
      <c r="E15" s="201"/>
      <c r="F15" s="201"/>
      <c r="G15" s="201"/>
      <c r="H15" s="201"/>
      <c r="I15" s="201"/>
      <c r="J15" s="201"/>
      <c r="K15" s="201"/>
      <c r="L15" s="201"/>
      <c r="M15" s="201"/>
      <c r="N15" s="201"/>
      <c r="O15" s="201"/>
      <c r="P15" s="201"/>
      <c r="Q15" s="201"/>
      <c r="R15" s="201"/>
      <c r="S15" s="201"/>
      <c r="T15" s="201"/>
      <c r="U15" s="201"/>
      <c r="V15" s="6"/>
      <c r="W15" s="6"/>
      <c r="X15" s="6"/>
    </row>
    <row r="16" spans="1:24">
      <c r="A16" s="201"/>
      <c r="B16" s="201"/>
      <c r="C16" s="201"/>
      <c r="D16" s="201"/>
      <c r="E16" s="201"/>
      <c r="F16" s="201"/>
      <c r="G16" s="201"/>
      <c r="H16" s="201"/>
      <c r="I16" s="201"/>
      <c r="J16" s="201"/>
      <c r="K16" s="201"/>
      <c r="L16" s="201"/>
      <c r="M16" s="201"/>
      <c r="N16" s="201"/>
      <c r="O16" s="201"/>
      <c r="P16" s="201"/>
      <c r="Q16" s="201"/>
      <c r="R16" s="201"/>
      <c r="S16" s="201"/>
      <c r="T16" s="201"/>
      <c r="U16" s="201"/>
      <c r="V16" s="6"/>
      <c r="W16" s="6"/>
      <c r="X16" s="6"/>
    </row>
    <row r="17" spans="1:25" ht="18.5" customHeight="1">
      <c r="A17" s="1"/>
      <c r="B17" s="1"/>
      <c r="C17" s="1"/>
      <c r="D17" s="1"/>
      <c r="E17" s="1"/>
      <c r="F17" s="1"/>
      <c r="G17" s="1"/>
      <c r="H17" s="1"/>
      <c r="I17" s="1"/>
      <c r="J17" s="1"/>
      <c r="K17" s="1"/>
      <c r="L17" s="1"/>
      <c r="M17" s="1"/>
      <c r="N17" s="1"/>
      <c r="O17" s="1"/>
      <c r="P17" s="1"/>
      <c r="Q17" s="1"/>
      <c r="R17" s="1"/>
      <c r="S17" s="1"/>
      <c r="T17" s="1"/>
      <c r="U17" s="1"/>
    </row>
    <row r="18" spans="1:25">
      <c r="A18" s="200" t="s">
        <v>10</v>
      </c>
      <c r="B18" s="200"/>
      <c r="C18" s="200"/>
      <c r="D18" s="200"/>
      <c r="E18" s="200"/>
      <c r="F18" s="200"/>
      <c r="G18" s="200"/>
      <c r="H18" s="200"/>
      <c r="I18" s="200"/>
      <c r="J18" s="200"/>
      <c r="K18" s="200"/>
      <c r="L18" s="200"/>
      <c r="M18" s="200"/>
      <c r="N18" s="200"/>
      <c r="O18" s="200"/>
      <c r="P18" s="200"/>
      <c r="Q18" s="200"/>
      <c r="R18" s="200"/>
      <c r="S18" s="200"/>
      <c r="T18" s="200"/>
      <c r="U18" s="200"/>
    </row>
    <row r="19" spans="1:25" ht="18.5" customHeight="1">
      <c r="A19" s="1"/>
      <c r="B19" s="1"/>
      <c r="C19" s="1"/>
      <c r="D19" s="1"/>
      <c r="E19" s="1"/>
      <c r="F19" s="1"/>
      <c r="G19" s="1"/>
      <c r="H19" s="1"/>
      <c r="I19" s="1"/>
      <c r="J19" s="1"/>
      <c r="K19" s="1"/>
      <c r="L19" s="1"/>
      <c r="M19" s="1"/>
      <c r="N19" s="1"/>
      <c r="O19" s="1"/>
      <c r="P19" s="1"/>
      <c r="Q19" s="1"/>
      <c r="R19" s="1"/>
      <c r="S19" s="1"/>
      <c r="T19" s="1"/>
      <c r="U19" s="1"/>
    </row>
    <row r="20" spans="1:25">
      <c r="A20" s="8" t="s">
        <v>20</v>
      </c>
      <c r="B20" s="195" t="s">
        <v>12</v>
      </c>
      <c r="C20" s="195"/>
      <c r="D20" s="195"/>
      <c r="E20" s="4"/>
      <c r="F20" s="4"/>
      <c r="G20" s="195" t="s">
        <v>26</v>
      </c>
      <c r="H20" s="195"/>
      <c r="I20" s="195"/>
      <c r="J20" s="195"/>
      <c r="K20" s="195"/>
      <c r="L20" s="195"/>
      <c r="M20" s="195"/>
      <c r="N20" s="195"/>
      <c r="O20" s="195"/>
      <c r="P20" s="195"/>
      <c r="Q20" s="4"/>
      <c r="R20" s="1"/>
      <c r="S20" s="1"/>
      <c r="T20" s="1"/>
      <c r="U20" s="1"/>
    </row>
    <row r="21" spans="1:25" ht="17.5" customHeight="1">
      <c r="A21" s="1"/>
      <c r="B21" s="1"/>
      <c r="C21" s="1"/>
      <c r="D21" s="1"/>
      <c r="E21" s="1"/>
      <c r="F21" s="1"/>
      <c r="G21" s="1"/>
      <c r="H21" s="1"/>
      <c r="I21" s="1"/>
      <c r="J21" s="1"/>
      <c r="K21" s="1"/>
      <c r="L21" s="1"/>
      <c r="M21" s="1"/>
      <c r="N21" s="1"/>
      <c r="O21" s="1"/>
      <c r="P21" s="1"/>
      <c r="Q21" s="1"/>
      <c r="R21" s="1"/>
      <c r="S21" s="1"/>
      <c r="T21" s="1"/>
      <c r="U21" s="1"/>
    </row>
    <row r="22" spans="1:25" ht="28.5" customHeight="1">
      <c r="A22" s="8" t="s">
        <v>21</v>
      </c>
      <c r="B22" s="195" t="s">
        <v>13</v>
      </c>
      <c r="C22" s="195"/>
      <c r="D22" s="195"/>
      <c r="E22" s="4"/>
      <c r="F22" s="4"/>
      <c r="G22" s="1"/>
      <c r="H22" s="193">
        <f>SUM(K25:P26)</f>
        <v>90000</v>
      </c>
      <c r="I22" s="193"/>
      <c r="J22" s="193"/>
      <c r="K22" s="193"/>
      <c r="L22" s="193"/>
      <c r="M22" s="1" t="s">
        <v>23</v>
      </c>
      <c r="N22" s="1"/>
      <c r="O22" s="1"/>
      <c r="P22" s="1"/>
      <c r="Q22" s="1"/>
      <c r="R22" s="1"/>
      <c r="S22" s="1"/>
      <c r="T22" s="1"/>
      <c r="U22" s="1"/>
    </row>
    <row r="23" spans="1:25" ht="17" customHeight="1">
      <c r="A23" s="1"/>
      <c r="B23" s="1"/>
      <c r="C23" s="1"/>
      <c r="D23" s="1"/>
      <c r="E23" s="1"/>
      <c r="F23" s="1"/>
      <c r="G23" s="1"/>
      <c r="H23" s="1"/>
      <c r="I23" s="1"/>
      <c r="J23" s="1"/>
      <c r="K23" s="1"/>
      <c r="L23" s="1"/>
      <c r="M23" s="1"/>
      <c r="N23" s="1"/>
      <c r="O23" s="1"/>
      <c r="P23" s="1"/>
      <c r="Q23" s="1"/>
      <c r="R23" s="1"/>
      <c r="S23" s="1"/>
      <c r="T23" s="1"/>
      <c r="U23" s="1"/>
    </row>
    <row r="24" spans="1:25">
      <c r="A24" s="1" t="s">
        <v>11</v>
      </c>
      <c r="B24" s="1"/>
      <c r="C24" s="1"/>
      <c r="D24" s="1"/>
      <c r="E24" s="1"/>
      <c r="F24" s="1"/>
      <c r="G24" s="1"/>
      <c r="H24" s="1"/>
      <c r="I24" s="1"/>
      <c r="J24" s="1"/>
      <c r="K24" s="1"/>
      <c r="L24" s="1"/>
      <c r="M24" s="1"/>
      <c r="N24" s="1"/>
      <c r="O24" s="1"/>
      <c r="P24" s="1"/>
      <c r="Q24" s="1"/>
      <c r="R24" s="1"/>
      <c r="S24" s="1"/>
      <c r="T24" s="1"/>
      <c r="U24" s="1"/>
    </row>
    <row r="25" spans="1:25" ht="29" customHeight="1">
      <c r="A25" s="1"/>
      <c r="B25" s="1" t="s">
        <v>24</v>
      </c>
      <c r="C25" s="1"/>
      <c r="D25" s="1"/>
      <c r="E25" s="1"/>
      <c r="F25" s="1"/>
      <c r="G25" s="1"/>
      <c r="H25" s="1"/>
      <c r="I25" s="1"/>
      <c r="J25" s="1"/>
      <c r="K25" s="192">
        <f>'（１）基本情報シート'!I53</f>
        <v>42000</v>
      </c>
      <c r="L25" s="192"/>
      <c r="M25" s="192"/>
      <c r="N25" s="192"/>
      <c r="O25" s="192"/>
      <c r="P25" s="192"/>
      <c r="Q25" s="1" t="s">
        <v>23</v>
      </c>
      <c r="R25" s="1"/>
      <c r="S25" s="1"/>
      <c r="T25" s="1"/>
      <c r="U25" s="1"/>
    </row>
    <row r="26" spans="1:25" ht="29" customHeight="1">
      <c r="A26" s="1"/>
      <c r="B26" s="1" t="s">
        <v>25</v>
      </c>
      <c r="C26" s="1"/>
      <c r="D26" s="1"/>
      <c r="E26" s="1"/>
      <c r="F26" s="1"/>
      <c r="G26" s="1"/>
      <c r="H26" s="1"/>
      <c r="I26" s="1"/>
      <c r="J26" s="1"/>
      <c r="K26" s="192">
        <f>'（１）基本情報シート'!I54</f>
        <v>48000</v>
      </c>
      <c r="L26" s="192"/>
      <c r="M26" s="192"/>
      <c r="N26" s="192"/>
      <c r="O26" s="192"/>
      <c r="P26" s="192"/>
      <c r="Q26" s="1" t="s">
        <v>23</v>
      </c>
      <c r="R26" s="1"/>
      <c r="S26" s="1"/>
      <c r="T26" s="1"/>
      <c r="U26" s="1"/>
    </row>
    <row r="27" spans="1:25">
      <c r="A27" s="1"/>
      <c r="B27" s="1" t="s">
        <v>14</v>
      </c>
      <c r="C27" s="1"/>
      <c r="D27" s="1"/>
      <c r="E27" s="1"/>
      <c r="F27" s="1"/>
      <c r="G27" s="1"/>
      <c r="H27" s="1"/>
      <c r="I27" s="1"/>
      <c r="J27" s="1"/>
      <c r="K27" s="1"/>
      <c r="L27" s="1"/>
      <c r="M27" s="1"/>
      <c r="N27" s="1"/>
      <c r="O27" s="1"/>
      <c r="P27" s="1"/>
      <c r="Q27" s="1"/>
      <c r="R27" s="1"/>
      <c r="S27" s="1"/>
      <c r="T27" s="1"/>
      <c r="U27" s="1"/>
    </row>
    <row r="28" spans="1:25" ht="17" customHeight="1">
      <c r="A28" s="1"/>
      <c r="B28" s="1"/>
      <c r="C28" s="1"/>
      <c r="D28" s="1"/>
      <c r="E28" s="1"/>
      <c r="F28" s="1"/>
      <c r="G28" s="1"/>
      <c r="H28" s="1"/>
      <c r="I28" s="1"/>
      <c r="J28" s="1"/>
      <c r="K28" s="1"/>
      <c r="L28" s="1"/>
      <c r="M28" s="1"/>
      <c r="N28" s="1"/>
      <c r="O28" s="1"/>
      <c r="P28" s="1"/>
      <c r="Q28" s="1"/>
      <c r="R28" s="1"/>
      <c r="S28" s="1"/>
      <c r="T28" s="1"/>
      <c r="U28" s="1"/>
    </row>
    <row r="29" spans="1:25">
      <c r="A29" s="8" t="s">
        <v>22</v>
      </c>
      <c r="B29" s="1" t="s">
        <v>15</v>
      </c>
      <c r="C29" s="1"/>
      <c r="D29" s="1"/>
      <c r="E29" s="1"/>
      <c r="F29" s="1"/>
      <c r="G29" s="1"/>
      <c r="H29" s="1"/>
      <c r="I29" s="1"/>
      <c r="J29" s="1"/>
      <c r="K29" s="1"/>
      <c r="L29" s="1"/>
      <c r="M29" s="1"/>
      <c r="N29" s="1"/>
      <c r="O29" s="1"/>
      <c r="P29" s="1"/>
      <c r="Q29" s="1"/>
      <c r="R29" s="1"/>
      <c r="S29" s="1"/>
      <c r="T29" s="1"/>
      <c r="U29" s="1"/>
    </row>
    <row r="30" spans="1:25" ht="25" customHeight="1">
      <c r="A30" s="1"/>
      <c r="B30" s="8" t="s">
        <v>16</v>
      </c>
      <c r="C30" s="9"/>
      <c r="D30" s="1" t="s">
        <v>29</v>
      </c>
      <c r="E30" s="1"/>
      <c r="F30" s="1"/>
      <c r="G30" s="1"/>
      <c r="H30" s="1"/>
      <c r="I30" s="1"/>
      <c r="J30" s="1"/>
      <c r="K30" s="1"/>
      <c r="L30" s="1"/>
      <c r="M30" s="1"/>
      <c r="N30" s="1"/>
      <c r="O30" s="1"/>
      <c r="P30" s="1"/>
      <c r="Q30" s="1"/>
      <c r="R30" s="1"/>
      <c r="S30" s="1"/>
      <c r="T30" s="1"/>
      <c r="U30" s="1"/>
    </row>
    <row r="31" spans="1:25" ht="25" customHeight="1">
      <c r="A31" s="1"/>
      <c r="B31" s="8" t="s">
        <v>17</v>
      </c>
      <c r="D31" s="1" t="s">
        <v>30</v>
      </c>
      <c r="E31" s="1"/>
      <c r="F31" s="1"/>
      <c r="G31" s="1"/>
      <c r="H31" s="1"/>
      <c r="I31" s="1"/>
      <c r="J31" s="1"/>
      <c r="K31" s="1"/>
      <c r="L31" s="1"/>
      <c r="M31" s="1"/>
      <c r="N31" s="1"/>
      <c r="O31" s="1"/>
      <c r="P31" s="1"/>
      <c r="Q31" s="1"/>
      <c r="R31" s="1"/>
      <c r="S31" s="1"/>
      <c r="T31" s="1"/>
      <c r="U31" s="1"/>
      <c r="W31" s="2" t="s">
        <v>33</v>
      </c>
      <c r="Y31" s="10">
        <v>46113</v>
      </c>
    </row>
    <row r="32" spans="1:25" ht="25" customHeight="1">
      <c r="A32" s="1"/>
      <c r="B32" s="8" t="s">
        <v>18</v>
      </c>
      <c r="D32" s="1" t="s">
        <v>27</v>
      </c>
      <c r="E32" s="1"/>
      <c r="F32" s="1"/>
      <c r="G32" s="1"/>
      <c r="H32" s="1"/>
      <c r="I32" s="1"/>
      <c r="J32" s="1"/>
      <c r="K32" s="1"/>
      <c r="L32" s="1"/>
      <c r="M32" s="1"/>
      <c r="N32" s="1"/>
      <c r="O32" s="1"/>
      <c r="P32" s="1"/>
      <c r="Q32" s="1"/>
      <c r="R32" s="1"/>
      <c r="S32" s="1"/>
      <c r="T32" s="1"/>
      <c r="U32" s="1"/>
    </row>
    <row r="33" spans="1:21" ht="25" customHeight="1">
      <c r="A33" s="1"/>
      <c r="B33" s="8" t="s">
        <v>19</v>
      </c>
      <c r="D33" s="1" t="s">
        <v>28</v>
      </c>
      <c r="E33" s="1"/>
      <c r="F33" s="7" t="s">
        <v>31</v>
      </c>
      <c r="G33" s="194">
        <f>Y31</f>
        <v>46113</v>
      </c>
      <c r="H33" s="194"/>
      <c r="I33" s="1" t="s">
        <v>32</v>
      </c>
      <c r="J33" s="1"/>
      <c r="K33" s="1"/>
      <c r="L33" s="1"/>
      <c r="M33" s="1"/>
      <c r="N33" s="1"/>
      <c r="O33" s="1"/>
      <c r="P33" s="1"/>
      <c r="Q33" s="1"/>
      <c r="R33" s="1"/>
      <c r="S33" s="1"/>
      <c r="T33" s="1"/>
      <c r="U33" s="1"/>
    </row>
    <row r="34" spans="1:21" ht="20" customHeight="1">
      <c r="A34" s="1"/>
      <c r="B34" s="1"/>
      <c r="C34" s="1"/>
      <c r="D34" s="1"/>
      <c r="E34" s="1"/>
      <c r="F34" s="1"/>
      <c r="G34" s="1"/>
      <c r="H34" s="1"/>
      <c r="I34" s="1"/>
      <c r="J34" s="1"/>
      <c r="K34" s="1"/>
      <c r="L34" s="1"/>
      <c r="M34" s="1"/>
      <c r="N34" s="1"/>
      <c r="O34" s="1"/>
      <c r="P34" s="1"/>
      <c r="Q34" s="1"/>
      <c r="R34" s="1"/>
      <c r="S34" s="1"/>
      <c r="T34" s="1"/>
      <c r="U34" s="1"/>
    </row>
    <row r="35" spans="1:21" ht="20" customHeight="1">
      <c r="A35" s="1"/>
      <c r="B35" s="1"/>
      <c r="C35" s="1"/>
      <c r="D35" s="1"/>
      <c r="E35" s="1"/>
      <c r="F35" s="1"/>
      <c r="G35" s="1"/>
      <c r="H35" s="1"/>
      <c r="I35" s="1"/>
      <c r="J35" s="1"/>
      <c r="K35" s="1"/>
      <c r="L35" s="1"/>
      <c r="M35" s="1"/>
      <c r="N35" s="1"/>
      <c r="O35" s="1"/>
      <c r="P35" s="1"/>
      <c r="Q35" s="1"/>
      <c r="R35" s="1"/>
      <c r="S35" s="1"/>
      <c r="T35" s="1"/>
      <c r="U35" s="1"/>
    </row>
    <row r="36" spans="1:21" ht="20" customHeight="1">
      <c r="A36" s="1"/>
      <c r="B36" s="1"/>
      <c r="C36" s="1"/>
      <c r="D36" s="1"/>
      <c r="E36" s="1"/>
      <c r="F36" s="1"/>
      <c r="G36" s="1"/>
      <c r="H36" s="1"/>
      <c r="I36" s="1"/>
      <c r="J36" s="1"/>
      <c r="K36" s="1"/>
      <c r="L36" s="1"/>
      <c r="M36" s="1"/>
      <c r="N36" s="1"/>
      <c r="O36" s="1"/>
      <c r="P36" s="1"/>
      <c r="Q36" s="1"/>
      <c r="R36" s="1"/>
      <c r="S36" s="1"/>
      <c r="T36" s="1"/>
      <c r="U36" s="1"/>
    </row>
    <row r="37" spans="1:21" ht="20" customHeight="1">
      <c r="A37" s="1"/>
      <c r="B37" s="1"/>
      <c r="C37" s="1"/>
      <c r="D37" s="1"/>
      <c r="E37" s="1"/>
      <c r="F37" s="1"/>
      <c r="G37" s="1"/>
      <c r="H37" s="1"/>
      <c r="I37" s="1"/>
      <c r="J37" s="1"/>
      <c r="K37" s="1"/>
      <c r="L37" s="1"/>
      <c r="M37" s="1"/>
      <c r="N37" s="1"/>
      <c r="O37" s="1"/>
      <c r="P37" s="1"/>
      <c r="Q37" s="1"/>
      <c r="R37" s="1"/>
      <c r="S37" s="1"/>
      <c r="T37" s="1"/>
      <c r="U37" s="1"/>
    </row>
    <row r="38" spans="1:21" ht="20" customHeight="1">
      <c r="A38" s="1"/>
      <c r="B38" s="1"/>
      <c r="C38" s="1"/>
      <c r="D38" s="1"/>
      <c r="E38" s="1"/>
      <c r="F38" s="1"/>
      <c r="G38" s="1"/>
      <c r="H38" s="1"/>
      <c r="I38" s="1"/>
      <c r="J38" s="1"/>
      <c r="K38" s="1"/>
      <c r="L38" s="1"/>
      <c r="M38" s="1"/>
      <c r="N38" s="1"/>
      <c r="O38" s="1"/>
      <c r="P38" s="1"/>
      <c r="Q38" s="1"/>
      <c r="R38" s="1"/>
      <c r="S38" s="1"/>
      <c r="T38" s="1"/>
      <c r="U38" s="1"/>
    </row>
    <row r="39" spans="1:21" ht="20" customHeight="1">
      <c r="A39" s="1"/>
      <c r="B39" s="1"/>
      <c r="C39" s="1"/>
      <c r="D39" s="1"/>
      <c r="E39" s="1"/>
      <c r="F39" s="1"/>
      <c r="G39" s="1"/>
      <c r="H39" s="1"/>
      <c r="I39" s="1"/>
      <c r="J39" s="1"/>
      <c r="K39" s="1"/>
      <c r="L39" s="1"/>
      <c r="M39" s="1"/>
      <c r="N39" s="1"/>
      <c r="O39" s="1"/>
      <c r="P39" s="1"/>
      <c r="Q39" s="1"/>
      <c r="R39" s="1"/>
      <c r="S39" s="1"/>
      <c r="T39" s="1"/>
      <c r="U39" s="1"/>
    </row>
    <row r="40" spans="1:21">
      <c r="A40" s="1"/>
      <c r="B40" s="1"/>
      <c r="C40" s="1"/>
      <c r="D40" s="1"/>
      <c r="E40" s="1"/>
      <c r="F40" s="1"/>
      <c r="G40" s="1"/>
      <c r="H40" s="1"/>
      <c r="I40" s="1"/>
      <c r="J40" s="1"/>
      <c r="K40" s="1"/>
      <c r="L40" s="1"/>
      <c r="M40" s="1"/>
      <c r="N40" s="1"/>
      <c r="O40" s="1"/>
      <c r="P40" s="1"/>
      <c r="Q40" s="1"/>
      <c r="R40" s="1"/>
      <c r="S40" s="1"/>
      <c r="T40" s="1"/>
      <c r="U40" s="1"/>
    </row>
    <row r="41" spans="1:21">
      <c r="A41" s="1"/>
      <c r="B41" s="1"/>
      <c r="C41" s="1"/>
      <c r="D41" s="1"/>
      <c r="E41" s="1"/>
      <c r="F41" s="1"/>
      <c r="G41" s="1"/>
      <c r="H41" s="1"/>
      <c r="I41" s="1"/>
      <c r="J41" s="1"/>
      <c r="K41" s="1"/>
      <c r="L41" s="1"/>
      <c r="M41" s="1"/>
      <c r="N41" s="1"/>
      <c r="O41" s="1"/>
      <c r="P41" s="1"/>
      <c r="Q41" s="1"/>
      <c r="R41" s="1"/>
      <c r="S41" s="1"/>
      <c r="T41" s="1"/>
      <c r="U41" s="1"/>
    </row>
  </sheetData>
  <sheetProtection algorithmName="SHA-512" hashValue="SX9THWsXdrgn6EI2d1qGd53dljrzsG1Z43wgwtibgphqc1XthJRxTWdsnF+Zx+VjWiAPYJba3Mhvd15S52EkWw==" saltValue="ddMeCRlxHFAKe1wccBNbyA==" spinCount="100000" sheet="1" objects="1" scenarios="1"/>
  <mergeCells count="23">
    <mergeCell ref="B20:D20"/>
    <mergeCell ref="B22:D22"/>
    <mergeCell ref="G20:P20"/>
    <mergeCell ref="J9:K9"/>
    <mergeCell ref="L9:T9"/>
    <mergeCell ref="A2:U2"/>
    <mergeCell ref="A18:U18"/>
    <mergeCell ref="A14:U16"/>
    <mergeCell ref="J11:L11"/>
    <mergeCell ref="J12:L12"/>
    <mergeCell ref="M4:S4"/>
    <mergeCell ref="K26:P26"/>
    <mergeCell ref="H22:L22"/>
    <mergeCell ref="G33:H33"/>
    <mergeCell ref="G8:H8"/>
    <mergeCell ref="G9:H9"/>
    <mergeCell ref="G10:H10"/>
    <mergeCell ref="G11:H11"/>
    <mergeCell ref="K25:P25"/>
    <mergeCell ref="M12:T12"/>
    <mergeCell ref="M11:T11"/>
    <mergeCell ref="L10:T10"/>
    <mergeCell ref="J8:T8"/>
  </mergeCells>
  <phoneticPr fontId="1"/>
  <printOptions horizontalCentered="1"/>
  <pageMargins left="0.70866141732283472" right="0.70866141732283472" top="0.74803149606299213" bottom="0.74803149606299213" header="0.31496062992125984" footer="0.31496062992125984"/>
  <pageSetup paperSize="9" scale="95" orientation="portrait" blackAndWhite="1" r:id="rId1"/>
  <drawing r:id="rId2"/>
  <legacyDrawing r:id="rId3"/>
  <controls>
    <mc:AlternateContent xmlns:mc="http://schemas.openxmlformats.org/markup-compatibility/2006">
      <mc:Choice Requires="x14">
        <control shapeId="1026" r:id="rId4" name="CheckBox1">
          <controlPr defaultSize="0" autoLine="0" r:id="rId5">
            <anchor moveWithCells="1">
              <from>
                <xdr:col>2</xdr:col>
                <xdr:colOff>57150</xdr:colOff>
                <xdr:row>29</xdr:row>
                <xdr:rowOff>19050</xdr:rowOff>
              </from>
              <to>
                <xdr:col>3</xdr:col>
                <xdr:colOff>31750</xdr:colOff>
                <xdr:row>29</xdr:row>
                <xdr:rowOff>279400</xdr:rowOff>
              </to>
            </anchor>
          </controlPr>
        </control>
      </mc:Choice>
      <mc:Fallback>
        <control shapeId="1026" r:id="rId4" name="CheckBox1"/>
      </mc:Fallback>
    </mc:AlternateContent>
    <mc:AlternateContent xmlns:mc="http://schemas.openxmlformats.org/markup-compatibility/2006">
      <mc:Choice Requires="x14">
        <control shapeId="1027" r:id="rId6" name="CheckBox2">
          <controlPr defaultSize="0" autoLine="0" r:id="rId5">
            <anchor moveWithCells="1">
              <from>
                <xdr:col>2</xdr:col>
                <xdr:colOff>63500</xdr:colOff>
                <xdr:row>30</xdr:row>
                <xdr:rowOff>12700</xdr:rowOff>
              </from>
              <to>
                <xdr:col>3</xdr:col>
                <xdr:colOff>38100</xdr:colOff>
                <xdr:row>30</xdr:row>
                <xdr:rowOff>266700</xdr:rowOff>
              </to>
            </anchor>
          </controlPr>
        </control>
      </mc:Choice>
      <mc:Fallback>
        <control shapeId="1027" r:id="rId6" name="CheckBox2"/>
      </mc:Fallback>
    </mc:AlternateContent>
    <mc:AlternateContent xmlns:mc="http://schemas.openxmlformats.org/markup-compatibility/2006">
      <mc:Choice Requires="x14">
        <control shapeId="1028" r:id="rId7" name="CheckBox3">
          <controlPr defaultSize="0" autoLine="0" r:id="rId5">
            <anchor moveWithCells="1">
              <from>
                <xdr:col>2</xdr:col>
                <xdr:colOff>69850</xdr:colOff>
                <xdr:row>31</xdr:row>
                <xdr:rowOff>19050</xdr:rowOff>
              </from>
              <to>
                <xdr:col>3</xdr:col>
                <xdr:colOff>38100</xdr:colOff>
                <xdr:row>31</xdr:row>
                <xdr:rowOff>279400</xdr:rowOff>
              </to>
            </anchor>
          </controlPr>
        </control>
      </mc:Choice>
      <mc:Fallback>
        <control shapeId="1028" r:id="rId7" name="CheckBox3"/>
      </mc:Fallback>
    </mc:AlternateContent>
    <mc:AlternateContent xmlns:mc="http://schemas.openxmlformats.org/markup-compatibility/2006">
      <mc:Choice Requires="x14">
        <control shapeId="1029" r:id="rId8" name="CheckBox4">
          <controlPr defaultSize="0" autoLine="0" r:id="rId5">
            <anchor moveWithCells="1">
              <from>
                <xdr:col>2</xdr:col>
                <xdr:colOff>76200</xdr:colOff>
                <xdr:row>32</xdr:row>
                <xdr:rowOff>19050</xdr:rowOff>
              </from>
              <to>
                <xdr:col>3</xdr:col>
                <xdr:colOff>50800</xdr:colOff>
                <xdr:row>32</xdr:row>
                <xdr:rowOff>279400</xdr:rowOff>
              </to>
            </anchor>
          </controlPr>
        </control>
      </mc:Choice>
      <mc:Fallback>
        <control shapeId="1029" r:id="rId8" name="CheckBox4"/>
      </mc:Fallback>
    </mc:AlternateContent>
  </control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920C0-1874-49D0-A8F7-D566950E0946}">
  <sheetPr>
    <tabColor rgb="FFFFC000"/>
    <pageSetUpPr fitToPage="1"/>
  </sheetPr>
  <dimension ref="A1:W29"/>
  <sheetViews>
    <sheetView showZeros="0" view="pageBreakPreview" topLeftCell="A10" zoomScaleNormal="100" zoomScaleSheetLayoutView="100" workbookViewId="0">
      <selection activeCell="W27" sqref="W27"/>
    </sheetView>
  </sheetViews>
  <sheetFormatPr defaultRowHeight="14"/>
  <cols>
    <col min="1" max="2" width="8.6640625" style="1"/>
    <col min="3" max="3" width="16.83203125" style="1" customWidth="1"/>
    <col min="4" max="4" width="15.08203125" style="1" bestFit="1" customWidth="1"/>
    <col min="5" max="5" width="7.75" style="1" customWidth="1"/>
    <col min="6" max="6" width="3.83203125" style="1" customWidth="1"/>
    <col min="7" max="18" width="5.75" style="1" customWidth="1"/>
    <col min="19" max="19" width="6.08203125" style="1" customWidth="1"/>
    <col min="20" max="20" width="3.33203125" style="1" customWidth="1"/>
    <col min="21" max="21" width="6.58203125" style="1" customWidth="1"/>
    <col min="22" max="22" width="6" style="1" customWidth="1"/>
    <col min="23" max="16384" width="8.6640625" style="1"/>
  </cols>
  <sheetData>
    <row r="1" spans="1:23" ht="19">
      <c r="A1" s="199" t="s">
        <v>214</v>
      </c>
      <c r="B1" s="199"/>
      <c r="C1" s="199"/>
      <c r="D1" s="199"/>
      <c r="E1" s="199"/>
      <c r="F1" s="199"/>
      <c r="G1" s="199"/>
      <c r="H1" s="199"/>
      <c r="I1" s="199"/>
      <c r="J1" s="199"/>
      <c r="K1" s="199"/>
      <c r="L1" s="199"/>
      <c r="M1" s="199"/>
      <c r="N1" s="199"/>
      <c r="O1" s="199"/>
      <c r="P1" s="199"/>
      <c r="Q1" s="199"/>
      <c r="R1" s="199"/>
      <c r="S1" s="199"/>
      <c r="T1" s="199"/>
      <c r="U1" s="199"/>
    </row>
    <row r="2" spans="1:23" ht="21.5" customHeight="1">
      <c r="M2" s="200" t="s">
        <v>36</v>
      </c>
      <c r="N2" s="200"/>
      <c r="O2" s="200"/>
      <c r="P2" s="217" t="str">
        <f>'（１）基本情報シート'!F8</f>
        <v>丹波老人クラブ</v>
      </c>
      <c r="Q2" s="217"/>
      <c r="R2" s="217"/>
      <c r="S2" s="217"/>
      <c r="T2" s="217"/>
      <c r="U2" s="217"/>
      <c r="V2" s="217"/>
    </row>
    <row r="3" spans="1:23">
      <c r="W3" s="2"/>
    </row>
    <row r="4" spans="1:23" ht="23.5" customHeight="1">
      <c r="A4" s="213" t="s">
        <v>63</v>
      </c>
      <c r="B4" s="215"/>
      <c r="C4" s="213" t="s">
        <v>38</v>
      </c>
      <c r="D4" s="205" t="s">
        <v>39</v>
      </c>
      <c r="E4" s="206" t="s">
        <v>40</v>
      </c>
      <c r="F4" s="206"/>
      <c r="G4" s="213" t="s">
        <v>65</v>
      </c>
      <c r="H4" s="213"/>
      <c r="I4" s="213"/>
      <c r="J4" s="213"/>
      <c r="K4" s="213"/>
      <c r="L4" s="213"/>
      <c r="M4" s="213"/>
      <c r="N4" s="213"/>
      <c r="O4" s="213"/>
      <c r="P4" s="213"/>
      <c r="Q4" s="213"/>
      <c r="R4" s="213"/>
      <c r="S4" s="213"/>
      <c r="T4" s="213"/>
      <c r="U4" s="213"/>
      <c r="V4" s="213"/>
    </row>
    <row r="5" spans="1:23" ht="23.5" customHeight="1">
      <c r="A5" s="213"/>
      <c r="B5" s="215"/>
      <c r="C5" s="213"/>
      <c r="D5" s="205"/>
      <c r="E5" s="206"/>
      <c r="F5" s="206"/>
      <c r="G5" s="214" t="s">
        <v>64</v>
      </c>
      <c r="H5" s="213"/>
      <c r="I5" s="213"/>
      <c r="J5" s="213"/>
      <c r="K5" s="213"/>
      <c r="L5" s="213"/>
      <c r="M5" s="213"/>
      <c r="N5" s="213"/>
      <c r="O5" s="213"/>
      <c r="P5" s="213"/>
      <c r="Q5" s="213"/>
      <c r="R5" s="215"/>
      <c r="S5" s="213" t="s">
        <v>50</v>
      </c>
      <c r="T5" s="213"/>
      <c r="U5" s="216" t="s">
        <v>51</v>
      </c>
      <c r="V5" s="218"/>
    </row>
    <row r="6" spans="1:23" ht="23.5" customHeight="1">
      <c r="A6" s="213"/>
      <c r="B6" s="216"/>
      <c r="C6" s="213"/>
      <c r="D6" s="205"/>
      <c r="E6" s="206"/>
      <c r="F6" s="206"/>
      <c r="G6" s="5" t="s">
        <v>41</v>
      </c>
      <c r="H6" s="11" t="s">
        <v>42</v>
      </c>
      <c r="I6" s="5" t="s">
        <v>43</v>
      </c>
      <c r="J6" s="11" t="s">
        <v>44</v>
      </c>
      <c r="K6" s="5" t="s">
        <v>45</v>
      </c>
      <c r="L6" s="11" t="s">
        <v>46</v>
      </c>
      <c r="M6" s="5" t="s">
        <v>53</v>
      </c>
      <c r="N6" s="11" t="s">
        <v>54</v>
      </c>
      <c r="O6" s="5" t="s">
        <v>55</v>
      </c>
      <c r="P6" s="11" t="s">
        <v>47</v>
      </c>
      <c r="Q6" s="5" t="s">
        <v>48</v>
      </c>
      <c r="R6" s="11" t="s">
        <v>49</v>
      </c>
      <c r="S6" s="213"/>
      <c r="T6" s="213"/>
      <c r="U6" s="219"/>
      <c r="V6" s="220"/>
    </row>
    <row r="7" spans="1:23" ht="26" customHeight="1">
      <c r="A7" s="211" t="s">
        <v>37</v>
      </c>
      <c r="B7" s="207" t="s">
        <v>59</v>
      </c>
      <c r="C7" s="109" t="s">
        <v>296</v>
      </c>
      <c r="D7" s="110" t="s">
        <v>297</v>
      </c>
      <c r="E7" s="111">
        <v>150</v>
      </c>
      <c r="F7" s="12" t="s">
        <v>58</v>
      </c>
      <c r="G7" s="119">
        <v>1</v>
      </c>
      <c r="H7" s="120">
        <v>1</v>
      </c>
      <c r="I7" s="119">
        <v>1</v>
      </c>
      <c r="J7" s="120">
        <v>1</v>
      </c>
      <c r="K7" s="119"/>
      <c r="L7" s="120"/>
      <c r="M7" s="119">
        <v>1</v>
      </c>
      <c r="N7" s="120">
        <v>1</v>
      </c>
      <c r="O7" s="119"/>
      <c r="P7" s="120"/>
      <c r="Q7" s="119"/>
      <c r="R7" s="111">
        <v>1</v>
      </c>
      <c r="S7" s="41">
        <f>IF(SUM(G7:R7)&lt;&gt;0,SUM(G7:R7),"")</f>
        <v>7</v>
      </c>
      <c r="T7" s="13" t="s">
        <v>56</v>
      </c>
      <c r="U7" s="229" t="s">
        <v>59</v>
      </c>
      <c r="V7" s="230"/>
    </row>
    <row r="8" spans="1:23" ht="26" customHeight="1">
      <c r="A8" s="212"/>
      <c r="B8" s="208"/>
      <c r="C8" s="112" t="s">
        <v>298</v>
      </c>
      <c r="D8" s="113" t="s">
        <v>299</v>
      </c>
      <c r="E8" s="114">
        <v>210</v>
      </c>
      <c r="F8" s="15" t="s">
        <v>58</v>
      </c>
      <c r="G8" s="121">
        <v>2</v>
      </c>
      <c r="H8" s="122"/>
      <c r="I8" s="121">
        <v>2</v>
      </c>
      <c r="J8" s="122"/>
      <c r="K8" s="121">
        <v>2</v>
      </c>
      <c r="L8" s="122"/>
      <c r="M8" s="121">
        <v>2</v>
      </c>
      <c r="N8" s="122"/>
      <c r="O8" s="121">
        <v>2</v>
      </c>
      <c r="P8" s="122"/>
      <c r="Q8" s="121">
        <v>2</v>
      </c>
      <c r="R8" s="114"/>
      <c r="S8" s="42">
        <f>IF(SUM(G8:R8)&lt;&gt;0,SUM(G8:R8),"")</f>
        <v>12</v>
      </c>
      <c r="T8" s="15" t="s">
        <v>56</v>
      </c>
      <c r="U8" s="227">
        <f>IF(SUM(S7:S12)&lt;&gt;0,SUM(S7:S12),"")</f>
        <v>20</v>
      </c>
      <c r="V8" s="228"/>
    </row>
    <row r="9" spans="1:23" ht="26" customHeight="1">
      <c r="A9" s="212"/>
      <c r="B9" s="209" t="s">
        <v>66</v>
      </c>
      <c r="C9" s="112" t="s">
        <v>312</v>
      </c>
      <c r="D9" s="113" t="s">
        <v>313</v>
      </c>
      <c r="E9" s="114">
        <v>40</v>
      </c>
      <c r="F9" s="15" t="s">
        <v>58</v>
      </c>
      <c r="G9" s="121"/>
      <c r="H9" s="122"/>
      <c r="I9" s="121"/>
      <c r="J9" s="122"/>
      <c r="K9" s="121"/>
      <c r="L9" s="122"/>
      <c r="M9" s="121"/>
      <c r="N9" s="122"/>
      <c r="O9" s="121">
        <v>1</v>
      </c>
      <c r="P9" s="122"/>
      <c r="Q9" s="121"/>
      <c r="R9" s="114"/>
      <c r="S9" s="42">
        <f t="shared" ref="S9:S10" si="0">IF(SUM(G9:R9)&lt;&gt;0,SUM(G9:R9),"")</f>
        <v>1</v>
      </c>
      <c r="T9" s="15" t="s">
        <v>56</v>
      </c>
      <c r="U9" s="227"/>
      <c r="V9" s="228"/>
    </row>
    <row r="10" spans="1:23" ht="26" customHeight="1">
      <c r="A10" s="212"/>
      <c r="B10" s="209"/>
      <c r="C10" s="112"/>
      <c r="D10" s="113"/>
      <c r="E10" s="114"/>
      <c r="F10" s="15" t="s">
        <v>58</v>
      </c>
      <c r="G10" s="121"/>
      <c r="H10" s="122"/>
      <c r="I10" s="121"/>
      <c r="J10" s="122"/>
      <c r="K10" s="121"/>
      <c r="L10" s="122"/>
      <c r="M10" s="121"/>
      <c r="N10" s="122"/>
      <c r="O10" s="121"/>
      <c r="P10" s="122"/>
      <c r="Q10" s="121"/>
      <c r="R10" s="114"/>
      <c r="S10" s="42" t="str">
        <f t="shared" si="0"/>
        <v/>
      </c>
      <c r="T10" s="15" t="s">
        <v>56</v>
      </c>
      <c r="U10" s="227"/>
      <c r="V10" s="228"/>
    </row>
    <row r="11" spans="1:23" ht="26" customHeight="1">
      <c r="A11" s="212"/>
      <c r="B11" s="209"/>
      <c r="C11" s="112"/>
      <c r="D11" s="113"/>
      <c r="E11" s="114"/>
      <c r="F11" s="15" t="s">
        <v>58</v>
      </c>
      <c r="G11" s="121"/>
      <c r="H11" s="122"/>
      <c r="I11" s="121"/>
      <c r="J11" s="122"/>
      <c r="K11" s="121"/>
      <c r="L11" s="122"/>
      <c r="M11" s="121"/>
      <c r="N11" s="122"/>
      <c r="O11" s="121"/>
      <c r="P11" s="122"/>
      <c r="Q11" s="121"/>
      <c r="R11" s="114"/>
      <c r="S11" s="42" t="str">
        <f t="shared" ref="S11:S24" si="1">IF(SUM(G11:R11)&lt;&gt;0,SUM(G11:R11),"")</f>
        <v/>
      </c>
      <c r="T11" s="15" t="s">
        <v>56</v>
      </c>
      <c r="U11" s="227"/>
      <c r="V11" s="228"/>
    </row>
    <row r="12" spans="1:23" ht="26" customHeight="1">
      <c r="A12" s="212"/>
      <c r="B12" s="210"/>
      <c r="C12" s="115"/>
      <c r="D12" s="116"/>
      <c r="E12" s="117"/>
      <c r="F12" s="16" t="s">
        <v>58</v>
      </c>
      <c r="G12" s="123"/>
      <c r="H12" s="124"/>
      <c r="I12" s="123"/>
      <c r="J12" s="124"/>
      <c r="K12" s="123"/>
      <c r="L12" s="124"/>
      <c r="M12" s="123"/>
      <c r="N12" s="124"/>
      <c r="O12" s="123"/>
      <c r="P12" s="124"/>
      <c r="Q12" s="123"/>
      <c r="R12" s="117"/>
      <c r="S12" s="43" t="str">
        <f t="shared" si="1"/>
        <v/>
      </c>
      <c r="T12" s="16" t="s">
        <v>56</v>
      </c>
      <c r="U12" s="221" t="s">
        <v>60</v>
      </c>
      <c r="V12" s="226"/>
    </row>
    <row r="13" spans="1:23" ht="26" customHeight="1">
      <c r="A13" s="212"/>
      <c r="B13" s="207" t="s">
        <v>69</v>
      </c>
      <c r="C13" s="118" t="s">
        <v>300</v>
      </c>
      <c r="D13" s="110" t="s">
        <v>301</v>
      </c>
      <c r="E13" s="111">
        <v>27</v>
      </c>
      <c r="F13" s="12" t="s">
        <v>58</v>
      </c>
      <c r="G13" s="119"/>
      <c r="H13" s="120"/>
      <c r="I13" s="119"/>
      <c r="J13" s="120"/>
      <c r="K13" s="119"/>
      <c r="L13" s="120"/>
      <c r="M13" s="119">
        <v>1</v>
      </c>
      <c r="N13" s="120"/>
      <c r="O13" s="119"/>
      <c r="P13" s="120"/>
      <c r="Q13" s="119"/>
      <c r="R13" s="111"/>
      <c r="S13" s="41">
        <f t="shared" si="1"/>
        <v>1</v>
      </c>
      <c r="T13" s="12" t="s">
        <v>56</v>
      </c>
      <c r="U13" s="229" t="s">
        <v>61</v>
      </c>
      <c r="V13" s="230"/>
    </row>
    <row r="14" spans="1:23" ht="26" customHeight="1">
      <c r="A14" s="212"/>
      <c r="B14" s="208"/>
      <c r="C14" s="112" t="s">
        <v>302</v>
      </c>
      <c r="D14" s="113" t="s">
        <v>303</v>
      </c>
      <c r="E14" s="114">
        <v>50</v>
      </c>
      <c r="F14" s="15" t="s">
        <v>58</v>
      </c>
      <c r="G14" s="121"/>
      <c r="H14" s="122"/>
      <c r="I14" s="121">
        <v>1</v>
      </c>
      <c r="J14" s="122"/>
      <c r="K14" s="121"/>
      <c r="L14" s="122"/>
      <c r="M14" s="121"/>
      <c r="N14" s="122">
        <v>1</v>
      </c>
      <c r="O14" s="121"/>
      <c r="P14" s="122"/>
      <c r="Q14" s="121"/>
      <c r="R14" s="114"/>
      <c r="S14" s="42">
        <f t="shared" si="1"/>
        <v>2</v>
      </c>
      <c r="T14" s="15" t="s">
        <v>56</v>
      </c>
      <c r="U14" s="227">
        <f>IF(SUM(S13:S18)&lt;&gt;0,SUM(S13:S18),"")</f>
        <v>3</v>
      </c>
      <c r="V14" s="228"/>
    </row>
    <row r="15" spans="1:23" ht="26" customHeight="1">
      <c r="A15" s="212"/>
      <c r="B15" s="209" t="s">
        <v>67</v>
      </c>
      <c r="C15" s="112"/>
      <c r="D15" s="113"/>
      <c r="E15" s="114"/>
      <c r="F15" s="15" t="s">
        <v>58</v>
      </c>
      <c r="G15" s="121"/>
      <c r="H15" s="122"/>
      <c r="I15" s="121"/>
      <c r="J15" s="122"/>
      <c r="K15" s="121"/>
      <c r="L15" s="122"/>
      <c r="M15" s="121"/>
      <c r="N15" s="122"/>
      <c r="O15" s="121"/>
      <c r="P15" s="122"/>
      <c r="Q15" s="121"/>
      <c r="R15" s="114"/>
      <c r="S15" s="42" t="str">
        <f t="shared" si="1"/>
        <v/>
      </c>
      <c r="T15" s="15" t="s">
        <v>56</v>
      </c>
      <c r="U15" s="227"/>
      <c r="V15" s="228"/>
    </row>
    <row r="16" spans="1:23" ht="26" customHeight="1">
      <c r="A16" s="212"/>
      <c r="B16" s="209"/>
      <c r="C16" s="112"/>
      <c r="D16" s="113"/>
      <c r="E16" s="114"/>
      <c r="F16" s="15" t="s">
        <v>58</v>
      </c>
      <c r="G16" s="121"/>
      <c r="H16" s="122"/>
      <c r="I16" s="121"/>
      <c r="J16" s="122"/>
      <c r="K16" s="121"/>
      <c r="L16" s="122"/>
      <c r="M16" s="121"/>
      <c r="N16" s="122"/>
      <c r="O16" s="121"/>
      <c r="P16" s="122"/>
      <c r="Q16" s="121"/>
      <c r="R16" s="114"/>
      <c r="S16" s="42" t="str">
        <f t="shared" si="1"/>
        <v/>
      </c>
      <c r="T16" s="15" t="s">
        <v>56</v>
      </c>
      <c r="U16" s="227"/>
      <c r="V16" s="228"/>
    </row>
    <row r="17" spans="1:23" ht="26" customHeight="1">
      <c r="A17" s="212"/>
      <c r="B17" s="209"/>
      <c r="C17" s="112"/>
      <c r="D17" s="113"/>
      <c r="E17" s="114"/>
      <c r="F17" s="15" t="s">
        <v>58</v>
      </c>
      <c r="G17" s="121"/>
      <c r="H17" s="122"/>
      <c r="I17" s="121"/>
      <c r="J17" s="122"/>
      <c r="K17" s="121"/>
      <c r="L17" s="122"/>
      <c r="M17" s="121"/>
      <c r="N17" s="122"/>
      <c r="O17" s="121"/>
      <c r="P17" s="122"/>
      <c r="Q17" s="121"/>
      <c r="R17" s="114"/>
      <c r="S17" s="42" t="str">
        <f t="shared" si="1"/>
        <v/>
      </c>
      <c r="T17" s="15" t="s">
        <v>56</v>
      </c>
      <c r="U17" s="227"/>
      <c r="V17" s="228"/>
    </row>
    <row r="18" spans="1:23" ht="26" customHeight="1">
      <c r="A18" s="212"/>
      <c r="B18" s="210"/>
      <c r="C18" s="115"/>
      <c r="D18" s="116"/>
      <c r="E18" s="117"/>
      <c r="F18" s="16" t="s">
        <v>58</v>
      </c>
      <c r="G18" s="123"/>
      <c r="H18" s="124"/>
      <c r="I18" s="123"/>
      <c r="J18" s="124"/>
      <c r="K18" s="123"/>
      <c r="L18" s="124"/>
      <c r="M18" s="123"/>
      <c r="N18" s="124"/>
      <c r="O18" s="123"/>
      <c r="P18" s="124"/>
      <c r="Q18" s="123"/>
      <c r="R18" s="117"/>
      <c r="S18" s="43" t="str">
        <f t="shared" si="1"/>
        <v/>
      </c>
      <c r="T18" s="16" t="s">
        <v>56</v>
      </c>
      <c r="U18" s="221" t="s">
        <v>60</v>
      </c>
      <c r="V18" s="226"/>
    </row>
    <row r="19" spans="1:23" ht="26" customHeight="1">
      <c r="A19" s="212"/>
      <c r="B19" s="207" t="s">
        <v>70</v>
      </c>
      <c r="C19" s="118" t="s">
        <v>304</v>
      </c>
      <c r="D19" s="110" t="s">
        <v>301</v>
      </c>
      <c r="E19" s="111">
        <v>330</v>
      </c>
      <c r="F19" s="12" t="s">
        <v>58</v>
      </c>
      <c r="G19" s="119">
        <v>4</v>
      </c>
      <c r="H19" s="120">
        <v>4</v>
      </c>
      <c r="I19" s="119">
        <v>4</v>
      </c>
      <c r="J19" s="120">
        <v>4</v>
      </c>
      <c r="K19" s="119">
        <v>3</v>
      </c>
      <c r="L19" s="120">
        <v>4</v>
      </c>
      <c r="M19" s="119">
        <v>4</v>
      </c>
      <c r="N19" s="120">
        <v>4</v>
      </c>
      <c r="O19" s="119">
        <v>3</v>
      </c>
      <c r="P19" s="120">
        <v>3</v>
      </c>
      <c r="Q19" s="119">
        <v>3</v>
      </c>
      <c r="R19" s="111">
        <v>4</v>
      </c>
      <c r="S19" s="41">
        <f t="shared" si="1"/>
        <v>44</v>
      </c>
      <c r="T19" s="12" t="s">
        <v>56</v>
      </c>
      <c r="U19" s="229" t="s">
        <v>62</v>
      </c>
      <c r="V19" s="230"/>
    </row>
    <row r="20" spans="1:23" ht="26" customHeight="1">
      <c r="A20" s="212"/>
      <c r="B20" s="208"/>
      <c r="C20" s="112" t="s">
        <v>305</v>
      </c>
      <c r="D20" s="113" t="s">
        <v>301</v>
      </c>
      <c r="E20" s="114">
        <v>182</v>
      </c>
      <c r="F20" s="15" t="s">
        <v>58</v>
      </c>
      <c r="G20" s="121"/>
      <c r="H20" s="122"/>
      <c r="I20" s="121"/>
      <c r="J20" s="122">
        <v>16</v>
      </c>
      <c r="K20" s="121">
        <v>18</v>
      </c>
      <c r="L20" s="122"/>
      <c r="M20" s="121"/>
      <c r="N20" s="122"/>
      <c r="O20" s="121"/>
      <c r="P20" s="122"/>
      <c r="Q20" s="121"/>
      <c r="R20" s="114"/>
      <c r="S20" s="42">
        <f t="shared" si="1"/>
        <v>34</v>
      </c>
      <c r="T20" s="15" t="s">
        <v>56</v>
      </c>
      <c r="U20" s="227">
        <f>IF(SUM(S19:S24)&lt;&gt;0,SUM(S19:S24),"")</f>
        <v>96</v>
      </c>
      <c r="V20" s="228"/>
    </row>
    <row r="21" spans="1:23" ht="26" customHeight="1">
      <c r="A21" s="212"/>
      <c r="B21" s="209" t="s">
        <v>68</v>
      </c>
      <c r="C21" s="112" t="s">
        <v>309</v>
      </c>
      <c r="D21" s="113" t="s">
        <v>310</v>
      </c>
      <c r="E21" s="114">
        <v>210</v>
      </c>
      <c r="F21" s="15" t="s">
        <v>58</v>
      </c>
      <c r="G21" s="121">
        <v>2</v>
      </c>
      <c r="H21" s="122">
        <v>2</v>
      </c>
      <c r="I21" s="121">
        <v>2</v>
      </c>
      <c r="J21" s="122">
        <v>2</v>
      </c>
      <c r="K21" s="121"/>
      <c r="L21" s="122">
        <v>2</v>
      </c>
      <c r="M21" s="121">
        <v>2</v>
      </c>
      <c r="N21" s="122">
        <v>2</v>
      </c>
      <c r="O21" s="121">
        <v>2</v>
      </c>
      <c r="P21" s="122"/>
      <c r="Q21" s="121"/>
      <c r="R21" s="114">
        <v>2</v>
      </c>
      <c r="S21" s="42">
        <f t="shared" si="1"/>
        <v>18</v>
      </c>
      <c r="T21" s="15" t="s">
        <v>56</v>
      </c>
      <c r="U21" s="227"/>
      <c r="V21" s="228"/>
    </row>
    <row r="22" spans="1:23" ht="26" customHeight="1">
      <c r="A22" s="212"/>
      <c r="B22" s="209"/>
      <c r="C22" s="112"/>
      <c r="D22" s="113"/>
      <c r="E22" s="114"/>
      <c r="F22" s="15" t="s">
        <v>58</v>
      </c>
      <c r="G22" s="121"/>
      <c r="H22" s="122"/>
      <c r="I22" s="121"/>
      <c r="J22" s="122"/>
      <c r="K22" s="121"/>
      <c r="L22" s="122"/>
      <c r="M22" s="121"/>
      <c r="N22" s="122"/>
      <c r="O22" s="121"/>
      <c r="P22" s="122"/>
      <c r="Q22" s="121"/>
      <c r="R22" s="114"/>
      <c r="S22" s="42" t="str">
        <f t="shared" si="1"/>
        <v/>
      </c>
      <c r="T22" s="15" t="s">
        <v>56</v>
      </c>
      <c r="U22" s="227"/>
      <c r="V22" s="228"/>
    </row>
    <row r="23" spans="1:23" ht="26" customHeight="1">
      <c r="A23" s="212"/>
      <c r="B23" s="209"/>
      <c r="C23" s="112"/>
      <c r="D23" s="113"/>
      <c r="E23" s="114"/>
      <c r="F23" s="15" t="s">
        <v>58</v>
      </c>
      <c r="G23" s="121"/>
      <c r="H23" s="122"/>
      <c r="I23" s="121"/>
      <c r="J23" s="122"/>
      <c r="K23" s="121"/>
      <c r="L23" s="122"/>
      <c r="M23" s="121"/>
      <c r="N23" s="122"/>
      <c r="O23" s="121"/>
      <c r="P23" s="122"/>
      <c r="Q23" s="121"/>
      <c r="R23" s="114"/>
      <c r="S23" s="42" t="str">
        <f t="shared" si="1"/>
        <v/>
      </c>
      <c r="T23" s="15" t="s">
        <v>56</v>
      </c>
      <c r="U23" s="227"/>
      <c r="V23" s="228"/>
    </row>
    <row r="24" spans="1:23" ht="26" customHeight="1">
      <c r="A24" s="212"/>
      <c r="B24" s="210"/>
      <c r="C24" s="115"/>
      <c r="D24" s="116"/>
      <c r="E24" s="117"/>
      <c r="F24" s="16" t="s">
        <v>58</v>
      </c>
      <c r="G24" s="123"/>
      <c r="H24" s="124"/>
      <c r="I24" s="123"/>
      <c r="J24" s="124"/>
      <c r="K24" s="123"/>
      <c r="L24" s="124"/>
      <c r="M24" s="123"/>
      <c r="N24" s="124"/>
      <c r="O24" s="123"/>
      <c r="P24" s="124"/>
      <c r="Q24" s="123"/>
      <c r="R24" s="117"/>
      <c r="S24" s="43" t="str">
        <f t="shared" si="1"/>
        <v/>
      </c>
      <c r="T24" s="16" t="s">
        <v>56</v>
      </c>
      <c r="U24" s="221" t="s">
        <v>60</v>
      </c>
      <c r="V24" s="226"/>
    </row>
    <row r="25" spans="1:23" ht="18.5" customHeight="1">
      <c r="A25" s="223" t="s">
        <v>52</v>
      </c>
      <c r="B25" s="224"/>
      <c r="C25" s="224"/>
      <c r="D25" s="224"/>
      <c r="E25" s="224"/>
      <c r="F25" s="224"/>
      <c r="G25" s="224"/>
      <c r="H25" s="224"/>
      <c r="I25" s="224"/>
      <c r="J25" s="224"/>
      <c r="K25" s="224"/>
      <c r="L25" s="224"/>
      <c r="M25" s="224"/>
      <c r="N25" s="224"/>
      <c r="O25" s="224"/>
      <c r="P25" s="224"/>
      <c r="Q25" s="224"/>
      <c r="R25" s="225"/>
      <c r="S25" s="216" t="s">
        <v>57</v>
      </c>
      <c r="T25" s="196"/>
      <c r="U25" s="196"/>
      <c r="V25" s="218"/>
    </row>
    <row r="26" spans="1:23" ht="18.5" customHeight="1">
      <c r="A26" s="221"/>
      <c r="B26" s="222"/>
      <c r="C26" s="222"/>
      <c r="D26" s="222"/>
      <c r="E26" s="222"/>
      <c r="F26" s="222"/>
      <c r="G26" s="222"/>
      <c r="H26" s="222"/>
      <c r="I26" s="222"/>
      <c r="J26" s="222"/>
      <c r="K26" s="222"/>
      <c r="L26" s="222"/>
      <c r="M26" s="222"/>
      <c r="N26" s="222"/>
      <c r="O26" s="222"/>
      <c r="P26" s="222"/>
      <c r="Q26" s="222"/>
      <c r="R26" s="226"/>
      <c r="S26" s="221">
        <f>IF(SUM(U8,U14,U20)&lt;&gt;0,SUM(U8,U14,U20),"")</f>
        <v>119</v>
      </c>
      <c r="T26" s="222"/>
      <c r="U26" s="222"/>
      <c r="V26" s="17" t="s">
        <v>73</v>
      </c>
      <c r="W26" s="131" t="str">
        <f>IF(ISBLANK(S26), "←エラー：実績を入力してください","")</f>
        <v/>
      </c>
    </row>
    <row r="28" spans="1:23">
      <c r="A28" s="1" t="s">
        <v>71</v>
      </c>
    </row>
    <row r="29" spans="1:23">
      <c r="A29" s="1" t="s">
        <v>72</v>
      </c>
    </row>
  </sheetData>
  <sheetProtection algorithmName="SHA-512" hashValue="6ng+lzuGmEBr6bKmHQNTGKV0YoBeb2IWe2jhbNf4SeH4h3XKZ/yZgoB1fuzkpzwloiOVJfCw48zqyYdcTGc5uA==" saltValue="wN6ijK4weGTnB1NvY7mkjQ==" spinCount="100000" sheet="1" objects="1" scenarios="1"/>
  <mergeCells count="30">
    <mergeCell ref="S26:U26"/>
    <mergeCell ref="S25:V25"/>
    <mergeCell ref="A25:R26"/>
    <mergeCell ref="M2:O2"/>
    <mergeCell ref="U8:V11"/>
    <mergeCell ref="U14:V17"/>
    <mergeCell ref="U20:V23"/>
    <mergeCell ref="U19:V19"/>
    <mergeCell ref="U13:V13"/>
    <mergeCell ref="U7:V7"/>
    <mergeCell ref="U12:V12"/>
    <mergeCell ref="U18:V18"/>
    <mergeCell ref="B21:B24"/>
    <mergeCell ref="B9:B12"/>
    <mergeCell ref="B7:B8"/>
    <mergeCell ref="U24:V24"/>
    <mergeCell ref="A1:U1"/>
    <mergeCell ref="E4:F6"/>
    <mergeCell ref="B13:B14"/>
    <mergeCell ref="B15:B18"/>
    <mergeCell ref="A7:A24"/>
    <mergeCell ref="S5:T6"/>
    <mergeCell ref="G5:R5"/>
    <mergeCell ref="C4:C6"/>
    <mergeCell ref="D4:D6"/>
    <mergeCell ref="A4:B6"/>
    <mergeCell ref="B19:B20"/>
    <mergeCell ref="G4:V4"/>
    <mergeCell ref="P2:V2"/>
    <mergeCell ref="U5:V6"/>
  </mergeCells>
  <phoneticPr fontId="1"/>
  <dataValidations count="1">
    <dataValidation imeMode="halfAlpha" allowBlank="1" showInputMessage="1" showErrorMessage="1" sqref="E7:E24 G7:R24" xr:uid="{69F11D06-BC17-4977-9952-DE9A77A94512}"/>
  </dataValidations>
  <printOptions horizontalCentered="1"/>
  <pageMargins left="0.70866141732283472" right="0.70866141732283472" top="0.74803149606299213" bottom="0.55118110236220474" header="0.31496062992125984" footer="0.31496062992125984"/>
  <pageSetup paperSize="9" scale="72" orientation="landscape" blackAndWhite="1"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DF7D7-FAFF-4927-96D3-DB5BD13E51A2}">
  <sheetPr>
    <tabColor rgb="FFFFC000"/>
    <pageSetUpPr fitToPage="1"/>
  </sheetPr>
  <dimension ref="A1:K42"/>
  <sheetViews>
    <sheetView showZeros="0" view="pageBreakPreview" zoomScale="80" zoomScaleNormal="100" zoomScaleSheetLayoutView="80" workbookViewId="0">
      <selection activeCell="K34" sqref="K34"/>
    </sheetView>
  </sheetViews>
  <sheetFormatPr defaultRowHeight="14"/>
  <cols>
    <col min="1" max="1" width="6.75" style="1" customWidth="1"/>
    <col min="2" max="2" width="14.83203125" style="1" customWidth="1"/>
    <col min="3" max="3" width="29.58203125" style="1" customWidth="1"/>
    <col min="4" max="4" width="7.1640625" style="1" customWidth="1"/>
    <col min="5" max="5" width="11.33203125" style="1" customWidth="1"/>
    <col min="6" max="6" width="4.6640625" style="1" customWidth="1"/>
    <col min="7" max="8" width="8.6640625" style="1"/>
    <col min="9" max="9" width="6.25" style="1" customWidth="1"/>
    <col min="10" max="10" width="4.4140625" style="1" customWidth="1"/>
    <col min="11" max="16384" width="8.6640625" style="1"/>
  </cols>
  <sheetData>
    <row r="1" spans="1:11" ht="18" customHeight="1">
      <c r="A1" s="199" t="s">
        <v>194</v>
      </c>
      <c r="B1" s="199"/>
      <c r="C1" s="199"/>
      <c r="D1" s="199"/>
      <c r="E1" s="199"/>
      <c r="F1" s="199"/>
      <c r="G1" s="199"/>
      <c r="H1" s="199"/>
      <c r="I1" s="199"/>
      <c r="J1" s="199"/>
    </row>
    <row r="3" spans="1:11" ht="20" customHeight="1">
      <c r="E3" s="204" t="s">
        <v>36</v>
      </c>
      <c r="F3" s="204"/>
      <c r="G3" s="255" t="str">
        <f>'（１）基本情報シート'!F8</f>
        <v>丹波老人クラブ</v>
      </c>
      <c r="H3" s="255"/>
      <c r="I3" s="255"/>
      <c r="J3" s="255"/>
    </row>
    <row r="4" spans="1:11">
      <c r="K4" s="2"/>
    </row>
    <row r="5" spans="1:11">
      <c r="A5" s="1" t="s">
        <v>74</v>
      </c>
      <c r="J5" s="3" t="s">
        <v>75</v>
      </c>
    </row>
    <row r="6" spans="1:11" ht="18.5" customHeight="1">
      <c r="A6" s="213" t="s">
        <v>102</v>
      </c>
      <c r="B6" s="213"/>
      <c r="C6" s="213" t="s">
        <v>103</v>
      </c>
      <c r="D6" s="213"/>
      <c r="E6" s="213"/>
      <c r="F6" s="213"/>
      <c r="G6" s="213"/>
      <c r="H6" s="213" t="s">
        <v>104</v>
      </c>
      <c r="I6" s="213"/>
      <c r="J6" s="213"/>
    </row>
    <row r="7" spans="1:11" ht="33.5" customHeight="1">
      <c r="A7" s="206" t="s">
        <v>76</v>
      </c>
      <c r="B7" s="206"/>
      <c r="C7" s="259" t="s">
        <v>77</v>
      </c>
      <c r="D7" s="260"/>
      <c r="E7" s="262">
        <f>'（２）申請書'!K25</f>
        <v>42000</v>
      </c>
      <c r="F7" s="252"/>
      <c r="G7" s="23" t="s">
        <v>23</v>
      </c>
      <c r="H7" s="265" t="s">
        <v>79</v>
      </c>
      <c r="I7" s="266"/>
      <c r="J7" s="267"/>
    </row>
    <row r="8" spans="1:11" ht="33.5" customHeight="1">
      <c r="A8" s="206"/>
      <c r="B8" s="206"/>
      <c r="C8" s="257" t="s">
        <v>78</v>
      </c>
      <c r="D8" s="258"/>
      <c r="E8" s="262">
        <f>'（２）申請書'!K26</f>
        <v>48000</v>
      </c>
      <c r="F8" s="252"/>
      <c r="G8" s="28" t="s">
        <v>23</v>
      </c>
      <c r="H8" s="253">
        <f>SUM(E7:F8)</f>
        <v>90000</v>
      </c>
      <c r="I8" s="254"/>
      <c r="J8" s="28" t="s">
        <v>23</v>
      </c>
    </row>
    <row r="9" spans="1:11" ht="33.5" customHeight="1">
      <c r="A9" s="206"/>
      <c r="B9" s="206"/>
      <c r="C9" s="261" t="s">
        <v>96</v>
      </c>
      <c r="D9" s="261"/>
      <c r="E9" s="261"/>
      <c r="F9" s="261"/>
      <c r="G9" s="261"/>
      <c r="H9" s="26"/>
      <c r="I9" s="21"/>
      <c r="J9" s="27"/>
    </row>
    <row r="10" spans="1:11" ht="30.5" customHeight="1">
      <c r="A10" s="213" t="s">
        <v>80</v>
      </c>
      <c r="B10" s="213"/>
      <c r="C10" s="256" t="s">
        <v>81</v>
      </c>
      <c r="D10" s="197"/>
      <c r="E10" s="197"/>
      <c r="F10" s="197"/>
      <c r="G10" s="248"/>
      <c r="H10" s="263">
        <v>63000</v>
      </c>
      <c r="I10" s="264"/>
      <c r="J10" s="22" t="s">
        <v>23</v>
      </c>
      <c r="K10" s="131" t="str">
        <f>IF(ISBLANK(H10), "←エラー：その他がない場合は０と入力してください","")</f>
        <v/>
      </c>
    </row>
    <row r="11" spans="1:11" ht="30.5" customHeight="1">
      <c r="A11" s="213" t="s">
        <v>82</v>
      </c>
      <c r="B11" s="213"/>
      <c r="C11" s="268"/>
      <c r="D11" s="269"/>
      <c r="E11" s="269"/>
      <c r="F11" s="269"/>
      <c r="G11" s="270"/>
      <c r="H11" s="251">
        <f>IF(SUM(H8,H10)&lt;&gt;0,SUM(H8,H10),"")</f>
        <v>153000</v>
      </c>
      <c r="I11" s="252"/>
      <c r="J11" s="22" t="s">
        <v>23</v>
      </c>
    </row>
    <row r="12" spans="1:11" ht="21" customHeight="1"/>
    <row r="13" spans="1:11">
      <c r="A13" s="21" t="s">
        <v>90</v>
      </c>
      <c r="B13" s="21"/>
      <c r="C13" s="21"/>
      <c r="D13" s="21"/>
      <c r="E13" s="21"/>
      <c r="F13" s="21"/>
      <c r="G13" s="21"/>
      <c r="H13" s="21"/>
      <c r="I13" s="21"/>
      <c r="J13" s="19" t="s">
        <v>75</v>
      </c>
    </row>
    <row r="14" spans="1:11" ht="18.5" customHeight="1">
      <c r="A14" s="213" t="s">
        <v>102</v>
      </c>
      <c r="B14" s="213"/>
      <c r="C14" s="234" t="s">
        <v>103</v>
      </c>
      <c r="D14" s="234"/>
      <c r="E14" s="234"/>
      <c r="F14" s="234"/>
      <c r="G14" s="24" t="s">
        <v>83</v>
      </c>
      <c r="H14" s="213" t="s">
        <v>104</v>
      </c>
      <c r="I14" s="213"/>
      <c r="J14" s="213"/>
    </row>
    <row r="15" spans="1:11" ht="24.5" customHeight="1">
      <c r="A15" s="233" t="s">
        <v>84</v>
      </c>
      <c r="B15" s="231" t="s">
        <v>59</v>
      </c>
      <c r="C15" s="90" t="s">
        <v>296</v>
      </c>
      <c r="D15" s="238">
        <v>24800</v>
      </c>
      <c r="E15" s="239"/>
      <c r="F15" s="12" t="s">
        <v>87</v>
      </c>
      <c r="G15" s="96" t="s">
        <v>97</v>
      </c>
      <c r="H15" s="251">
        <f>IF(SUM(D15:E20)&lt;&gt;0,SUM(D15:E20),"")</f>
        <v>71900</v>
      </c>
      <c r="I15" s="252"/>
      <c r="J15" s="248" t="s">
        <v>87</v>
      </c>
    </row>
    <row r="16" spans="1:11" ht="24.5" customHeight="1">
      <c r="A16" s="233"/>
      <c r="B16" s="232"/>
      <c r="C16" s="91" t="s">
        <v>298</v>
      </c>
      <c r="D16" s="240">
        <v>25000</v>
      </c>
      <c r="E16" s="241"/>
      <c r="F16" s="15" t="s">
        <v>87</v>
      </c>
      <c r="G16" s="97" t="s">
        <v>306</v>
      </c>
      <c r="H16" s="251"/>
      <c r="I16" s="252"/>
      <c r="J16" s="248"/>
    </row>
    <row r="17" spans="1:10" ht="24.5" customHeight="1">
      <c r="A17" s="233"/>
      <c r="B17" s="210" t="s">
        <v>101</v>
      </c>
      <c r="C17" s="91" t="s">
        <v>312</v>
      </c>
      <c r="D17" s="240">
        <v>22100</v>
      </c>
      <c r="E17" s="241"/>
      <c r="F17" s="15" t="s">
        <v>87</v>
      </c>
      <c r="G17" s="98" t="s">
        <v>306</v>
      </c>
      <c r="H17" s="251"/>
      <c r="I17" s="252"/>
      <c r="J17" s="248"/>
    </row>
    <row r="18" spans="1:10" ht="24.5" customHeight="1">
      <c r="A18" s="233"/>
      <c r="B18" s="235"/>
      <c r="C18" s="91"/>
      <c r="D18" s="240"/>
      <c r="E18" s="241"/>
      <c r="F18" s="15" t="s">
        <v>87</v>
      </c>
      <c r="G18" s="97"/>
      <c r="H18" s="251"/>
      <c r="I18" s="252"/>
      <c r="J18" s="248"/>
    </row>
    <row r="19" spans="1:10" ht="24.5" customHeight="1">
      <c r="A19" s="233"/>
      <c r="B19" s="235"/>
      <c r="C19" s="91"/>
      <c r="D19" s="240"/>
      <c r="E19" s="241"/>
      <c r="F19" s="15" t="s">
        <v>87</v>
      </c>
      <c r="G19" s="97"/>
      <c r="H19" s="251"/>
      <c r="I19" s="252"/>
      <c r="J19" s="248"/>
    </row>
    <row r="20" spans="1:10" ht="24.5" customHeight="1">
      <c r="A20" s="233"/>
      <c r="B20" s="235"/>
      <c r="C20" s="92"/>
      <c r="D20" s="236"/>
      <c r="E20" s="237"/>
      <c r="F20" s="27" t="s">
        <v>87</v>
      </c>
      <c r="G20" s="99"/>
      <c r="H20" s="251"/>
      <c r="I20" s="252"/>
      <c r="J20" s="248"/>
    </row>
    <row r="21" spans="1:10" ht="24.5" customHeight="1">
      <c r="A21" s="233"/>
      <c r="B21" s="231" t="s">
        <v>61</v>
      </c>
      <c r="C21" s="90" t="s">
        <v>300</v>
      </c>
      <c r="D21" s="238">
        <v>12000</v>
      </c>
      <c r="E21" s="239"/>
      <c r="F21" s="12" t="s">
        <v>87</v>
      </c>
      <c r="G21" s="96"/>
      <c r="H21" s="251">
        <f>IF(SUM(D21:E26)&lt;&gt;0,SUM(D21:E26),"")</f>
        <v>23390</v>
      </c>
      <c r="I21" s="252"/>
      <c r="J21" s="248" t="s">
        <v>87</v>
      </c>
    </row>
    <row r="22" spans="1:10" ht="24.5" customHeight="1">
      <c r="A22" s="233"/>
      <c r="B22" s="232"/>
      <c r="C22" s="91" t="s">
        <v>302</v>
      </c>
      <c r="D22" s="240">
        <v>11390</v>
      </c>
      <c r="E22" s="241"/>
      <c r="F22" s="15" t="s">
        <v>87</v>
      </c>
      <c r="G22" s="97"/>
      <c r="H22" s="251"/>
      <c r="I22" s="252"/>
      <c r="J22" s="248"/>
    </row>
    <row r="23" spans="1:10" ht="24.5" customHeight="1">
      <c r="A23" s="233"/>
      <c r="B23" s="210" t="s">
        <v>100</v>
      </c>
      <c r="C23" s="91"/>
      <c r="D23" s="240"/>
      <c r="E23" s="241"/>
      <c r="F23" s="15" t="s">
        <v>87</v>
      </c>
      <c r="G23" s="98"/>
      <c r="H23" s="251"/>
      <c r="I23" s="252"/>
      <c r="J23" s="248"/>
    </row>
    <row r="24" spans="1:10" ht="24.5" customHeight="1">
      <c r="A24" s="233"/>
      <c r="B24" s="235"/>
      <c r="C24" s="93"/>
      <c r="D24" s="242"/>
      <c r="E24" s="243"/>
      <c r="F24" s="15" t="s">
        <v>87</v>
      </c>
      <c r="G24" s="97"/>
      <c r="H24" s="251"/>
      <c r="I24" s="252"/>
      <c r="J24" s="248"/>
    </row>
    <row r="25" spans="1:10" ht="24.5" customHeight="1">
      <c r="A25" s="233"/>
      <c r="B25" s="235"/>
      <c r="C25" s="91"/>
      <c r="D25" s="240"/>
      <c r="E25" s="241"/>
      <c r="F25" s="15" t="s">
        <v>87</v>
      </c>
      <c r="G25" s="97"/>
      <c r="H25" s="251"/>
      <c r="I25" s="252"/>
      <c r="J25" s="248"/>
    </row>
    <row r="26" spans="1:10" ht="24.5" customHeight="1">
      <c r="A26" s="233"/>
      <c r="B26" s="235"/>
      <c r="C26" s="92"/>
      <c r="D26" s="236"/>
      <c r="E26" s="237"/>
      <c r="F26" s="27" t="s">
        <v>87</v>
      </c>
      <c r="G26" s="99"/>
      <c r="H26" s="251"/>
      <c r="I26" s="252"/>
      <c r="J26" s="248"/>
    </row>
    <row r="27" spans="1:10" ht="24.5" customHeight="1">
      <c r="A27" s="233"/>
      <c r="B27" s="231" t="s">
        <v>62</v>
      </c>
      <c r="C27" s="94" t="s">
        <v>304</v>
      </c>
      <c r="D27" s="244">
        <v>39000</v>
      </c>
      <c r="E27" s="245"/>
      <c r="F27" s="12" t="s">
        <v>87</v>
      </c>
      <c r="G27" s="100" t="s">
        <v>306</v>
      </c>
      <c r="H27" s="251">
        <f>IF(SUM(D27:E32)&lt;&gt;0,SUM(D27:E32),"")</f>
        <v>72100</v>
      </c>
      <c r="I27" s="252"/>
      <c r="J27" s="248" t="s">
        <v>87</v>
      </c>
    </row>
    <row r="28" spans="1:10" ht="24.5" customHeight="1">
      <c r="A28" s="233"/>
      <c r="B28" s="232"/>
      <c r="C28" s="91" t="s">
        <v>305</v>
      </c>
      <c r="D28" s="240">
        <v>12100</v>
      </c>
      <c r="E28" s="241"/>
      <c r="F28" s="15" t="s">
        <v>87</v>
      </c>
      <c r="G28" s="101" t="s">
        <v>306</v>
      </c>
      <c r="H28" s="251"/>
      <c r="I28" s="252"/>
      <c r="J28" s="248"/>
    </row>
    <row r="29" spans="1:10" ht="24.5" customHeight="1">
      <c r="A29" s="233"/>
      <c r="B29" s="210" t="s">
        <v>86</v>
      </c>
      <c r="C29" s="95" t="s">
        <v>309</v>
      </c>
      <c r="D29" s="246">
        <v>21000</v>
      </c>
      <c r="E29" s="247"/>
      <c r="F29" s="15" t="s">
        <v>87</v>
      </c>
      <c r="G29" s="101" t="s">
        <v>306</v>
      </c>
      <c r="H29" s="251"/>
      <c r="I29" s="252"/>
      <c r="J29" s="248"/>
    </row>
    <row r="30" spans="1:10" ht="24.5" customHeight="1">
      <c r="A30" s="233"/>
      <c r="B30" s="235"/>
      <c r="C30" s="91"/>
      <c r="D30" s="240"/>
      <c r="E30" s="241"/>
      <c r="F30" s="15" t="s">
        <v>87</v>
      </c>
      <c r="G30" s="101"/>
      <c r="H30" s="251"/>
      <c r="I30" s="252"/>
      <c r="J30" s="248"/>
    </row>
    <row r="31" spans="1:10" ht="24.5" customHeight="1">
      <c r="A31" s="233"/>
      <c r="B31" s="235"/>
      <c r="C31" s="91"/>
      <c r="D31" s="240"/>
      <c r="E31" s="241"/>
      <c r="F31" s="15" t="s">
        <v>87</v>
      </c>
      <c r="G31" s="101"/>
      <c r="H31" s="251"/>
      <c r="I31" s="252"/>
      <c r="J31" s="248"/>
    </row>
    <row r="32" spans="1:10" ht="24.5" customHeight="1">
      <c r="A32" s="233"/>
      <c r="B32" s="235"/>
      <c r="C32" s="92"/>
      <c r="D32" s="236"/>
      <c r="E32" s="237"/>
      <c r="F32" s="27" t="s">
        <v>87</v>
      </c>
      <c r="G32" s="99"/>
      <c r="H32" s="251"/>
      <c r="I32" s="252"/>
      <c r="J32" s="248"/>
    </row>
    <row r="33" spans="1:11" ht="31" customHeight="1">
      <c r="A33" s="233"/>
      <c r="B33" s="206" t="s">
        <v>88</v>
      </c>
      <c r="C33" s="213" t="s">
        <v>85</v>
      </c>
      <c r="D33" s="249" t="s">
        <v>89</v>
      </c>
      <c r="E33" s="250"/>
      <c r="F33" s="250"/>
      <c r="G33" s="250"/>
      <c r="H33" s="18" t="s">
        <v>99</v>
      </c>
      <c r="I33" s="30"/>
      <c r="J33" s="23"/>
    </row>
    <row r="34" spans="1:11" ht="34" customHeight="1">
      <c r="A34" s="233"/>
      <c r="B34" s="206"/>
      <c r="C34" s="213"/>
      <c r="D34" s="236">
        <v>119200</v>
      </c>
      <c r="E34" s="236"/>
      <c r="F34" s="237"/>
      <c r="G34" s="27" t="s">
        <v>23</v>
      </c>
      <c r="H34" s="253">
        <f>IF(SUM(H15,H21,H27)&lt;&gt;0,SUM(H15,H21,H27),"")</f>
        <v>167390</v>
      </c>
      <c r="I34" s="254"/>
      <c r="J34" s="27" t="s">
        <v>23</v>
      </c>
      <c r="K34" s="131" t="str">
        <f>IF(ISBLANK(H34), "←エラー：実績を入力してください","")</f>
        <v/>
      </c>
    </row>
    <row r="36" spans="1:11">
      <c r="A36" s="1" t="s">
        <v>91</v>
      </c>
    </row>
    <row r="37" spans="1:11">
      <c r="A37" s="1" t="s">
        <v>92</v>
      </c>
    </row>
    <row r="38" spans="1:11">
      <c r="A38" s="1" t="s">
        <v>93</v>
      </c>
    </row>
    <row r="40" spans="1:11">
      <c r="A40" s="1" t="s">
        <v>98</v>
      </c>
    </row>
    <row r="41" spans="1:11">
      <c r="A41" s="1" t="s">
        <v>94</v>
      </c>
    </row>
    <row r="42" spans="1:11">
      <c r="A42" s="1" t="s">
        <v>95</v>
      </c>
    </row>
  </sheetData>
  <sheetProtection algorithmName="SHA-512" hashValue="mhDv0z2GiLIXsUBjgxHu8+ejltAm72EccRpn2JkRJHf8wIMlJM2OFwr4EWht017x3fjn54GOD9Cy2GhM8b+MQw==" saltValue="8KYMxhKeo2g8dxU8+B+FzQ==" spinCount="100000" sheet="1" objects="1" scenarios="1"/>
  <mergeCells count="59">
    <mergeCell ref="A1:J1"/>
    <mergeCell ref="G3:J3"/>
    <mergeCell ref="E3:F3"/>
    <mergeCell ref="C10:G10"/>
    <mergeCell ref="A11:B11"/>
    <mergeCell ref="A7:B9"/>
    <mergeCell ref="C8:D8"/>
    <mergeCell ref="C7:D7"/>
    <mergeCell ref="C9:G9"/>
    <mergeCell ref="E8:F8"/>
    <mergeCell ref="E7:F7"/>
    <mergeCell ref="H8:I8"/>
    <mergeCell ref="H10:I10"/>
    <mergeCell ref="H11:I11"/>
    <mergeCell ref="H7:J7"/>
    <mergeCell ref="C11:G11"/>
    <mergeCell ref="J15:J20"/>
    <mergeCell ref="J21:J26"/>
    <mergeCell ref="J27:J32"/>
    <mergeCell ref="D33:G33"/>
    <mergeCell ref="C33:C34"/>
    <mergeCell ref="H15:I20"/>
    <mergeCell ref="D26:E26"/>
    <mergeCell ref="D15:E15"/>
    <mergeCell ref="D16:E16"/>
    <mergeCell ref="D17:E17"/>
    <mergeCell ref="D18:E18"/>
    <mergeCell ref="D19:E19"/>
    <mergeCell ref="D20:E20"/>
    <mergeCell ref="H34:I34"/>
    <mergeCell ref="H27:I32"/>
    <mergeCell ref="H21:I26"/>
    <mergeCell ref="D32:E32"/>
    <mergeCell ref="D21:E21"/>
    <mergeCell ref="D22:E22"/>
    <mergeCell ref="D23:E23"/>
    <mergeCell ref="D24:E24"/>
    <mergeCell ref="D25:E25"/>
    <mergeCell ref="D27:E27"/>
    <mergeCell ref="D28:E28"/>
    <mergeCell ref="D29:E29"/>
    <mergeCell ref="D30:E30"/>
    <mergeCell ref="D31:E31"/>
    <mergeCell ref="B15:B16"/>
    <mergeCell ref="A15:A34"/>
    <mergeCell ref="A6:B6"/>
    <mergeCell ref="C6:G6"/>
    <mergeCell ref="H6:J6"/>
    <mergeCell ref="A14:B14"/>
    <mergeCell ref="H14:J14"/>
    <mergeCell ref="C14:F14"/>
    <mergeCell ref="A10:B10"/>
    <mergeCell ref="B29:B32"/>
    <mergeCell ref="B27:B28"/>
    <mergeCell ref="B23:B26"/>
    <mergeCell ref="B21:B22"/>
    <mergeCell ref="B17:B20"/>
    <mergeCell ref="B33:B34"/>
    <mergeCell ref="D34:F34"/>
  </mergeCells>
  <phoneticPr fontId="1"/>
  <dataValidations count="2">
    <dataValidation type="list" allowBlank="1" showInputMessage="1" showErrorMessage="1" sqref="G15:G32" xr:uid="{2753F750-E357-4777-95CD-333971988485}">
      <formula1>"○,　"</formula1>
    </dataValidation>
    <dataValidation imeMode="halfAlpha" allowBlank="1" showInputMessage="1" showErrorMessage="1" sqref="H10:I10 D15:E32 D34:F34" xr:uid="{DA47759E-6C52-4B41-A93B-0F9C3DC6B3A9}"/>
  </dataValidations>
  <pageMargins left="0.70866141732283472" right="0.70866141732283472" top="0.74803149606299213" bottom="0.74803149606299213" header="0.31496062992125984" footer="0.31496062992125984"/>
  <pageSetup paperSize="9" scale="76" orientation="portrait" blackAndWhite="1"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52FE4-5879-4660-9C03-314124F4A741}">
  <sheetPr>
    <tabColor rgb="FFFFC000"/>
    <pageSetUpPr fitToPage="1"/>
  </sheetPr>
  <dimension ref="A1:O62"/>
  <sheetViews>
    <sheetView showZeros="0" view="pageBreakPreview" topLeftCell="A40" zoomScale="80" zoomScaleNormal="100" zoomScaleSheetLayoutView="80" workbookViewId="0">
      <selection activeCell="M58" sqref="M58:N58"/>
    </sheetView>
  </sheetViews>
  <sheetFormatPr defaultRowHeight="14"/>
  <cols>
    <col min="1" max="1" width="2.58203125" style="1" customWidth="1"/>
    <col min="2" max="2" width="2.75" style="1" customWidth="1"/>
    <col min="3" max="3" width="8.6640625" style="1"/>
    <col min="4" max="4" width="6.75" style="1" customWidth="1"/>
    <col min="5" max="10" width="8.6640625" style="1"/>
    <col min="11" max="11" width="12.4140625" style="1" customWidth="1"/>
    <col min="12" max="12" width="5.33203125" style="1" customWidth="1"/>
    <col min="13" max="14" width="8.6640625" style="1"/>
    <col min="15" max="15" width="26.1640625" style="1" customWidth="1"/>
    <col min="16" max="16384" width="8.6640625" style="1"/>
  </cols>
  <sheetData>
    <row r="1" spans="1:15" ht="18" customHeight="1">
      <c r="A1" s="199" t="s">
        <v>216</v>
      </c>
      <c r="B1" s="199"/>
      <c r="C1" s="199"/>
      <c r="D1" s="199"/>
      <c r="E1" s="199"/>
      <c r="F1" s="199"/>
      <c r="G1" s="199"/>
      <c r="H1" s="199"/>
      <c r="I1" s="199"/>
      <c r="J1" s="199"/>
      <c r="K1" s="199"/>
      <c r="L1" s="199"/>
      <c r="M1" s="199"/>
      <c r="N1" s="199"/>
    </row>
    <row r="2" spans="1:15" ht="18" customHeight="1">
      <c r="A2" s="307" t="s">
        <v>105</v>
      </c>
      <c r="B2" s="307"/>
      <c r="C2" s="307"/>
      <c r="D2" s="307"/>
      <c r="E2" s="307"/>
      <c r="F2" s="307"/>
      <c r="G2" s="307"/>
      <c r="H2" s="307"/>
      <c r="I2" s="307"/>
      <c r="J2" s="307"/>
      <c r="K2" s="307"/>
      <c r="L2" s="307"/>
      <c r="M2" s="307"/>
      <c r="N2" s="307"/>
    </row>
    <row r="4" spans="1:15" ht="21.5" customHeight="1">
      <c r="H4" s="204" t="s">
        <v>36</v>
      </c>
      <c r="I4" s="204"/>
      <c r="J4" s="302" t="str">
        <f>'（１）基本情報シート'!F8</f>
        <v>丹波老人クラブ</v>
      </c>
      <c r="K4" s="302"/>
      <c r="L4" s="302"/>
      <c r="M4" s="302"/>
      <c r="N4" s="302"/>
      <c r="O4" s="2"/>
    </row>
    <row r="6" spans="1:15">
      <c r="B6" s="195" t="s">
        <v>351</v>
      </c>
      <c r="C6" s="195"/>
      <c r="D6" s="195"/>
      <c r="E6" s="195"/>
      <c r="F6" s="195"/>
      <c r="G6" s="195"/>
      <c r="H6" s="195"/>
      <c r="I6" s="195"/>
      <c r="J6" s="195"/>
      <c r="K6" s="195"/>
      <c r="L6" s="195"/>
      <c r="M6" s="195"/>
      <c r="N6" s="195"/>
    </row>
    <row r="7" spans="1:15" ht="37" customHeight="1">
      <c r="B7" s="201" t="s">
        <v>352</v>
      </c>
      <c r="C7" s="201"/>
      <c r="D7" s="201"/>
      <c r="E7" s="201"/>
      <c r="F7" s="201"/>
      <c r="G7" s="201"/>
      <c r="H7" s="201"/>
      <c r="I7" s="201"/>
      <c r="J7" s="201"/>
      <c r="K7" s="201"/>
      <c r="L7" s="201"/>
      <c r="M7" s="201"/>
      <c r="N7" s="201"/>
    </row>
    <row r="9" spans="1:15" ht="30" customHeight="1">
      <c r="A9" s="299" t="s">
        <v>106</v>
      </c>
      <c r="B9" s="299"/>
      <c r="C9" s="299"/>
      <c r="D9" s="299"/>
      <c r="E9" s="299"/>
      <c r="F9" s="299"/>
      <c r="G9" s="299"/>
      <c r="H9" s="299"/>
      <c r="I9" s="299"/>
      <c r="J9" s="299"/>
      <c r="K9" s="299"/>
      <c r="L9" s="299"/>
      <c r="M9" s="299"/>
      <c r="N9" s="299"/>
    </row>
    <row r="10" spans="1:15" ht="30" customHeight="1">
      <c r="A10" s="195" t="s">
        <v>148</v>
      </c>
      <c r="B10" s="195"/>
      <c r="C10" s="195"/>
      <c r="D10" s="195"/>
      <c r="E10" s="195"/>
      <c r="F10" s="195"/>
      <c r="G10" s="195"/>
      <c r="H10" s="195"/>
      <c r="I10" s="195"/>
      <c r="J10" s="195"/>
      <c r="K10" s="195"/>
      <c r="L10" s="195"/>
      <c r="M10" s="195"/>
      <c r="N10" s="195"/>
    </row>
    <row r="11" spans="1:15" ht="30" customHeight="1">
      <c r="B11" s="294" t="s">
        <v>107</v>
      </c>
      <c r="C11" s="294"/>
      <c r="D11" s="294"/>
      <c r="E11" s="294"/>
      <c r="F11" s="294"/>
      <c r="G11" s="294"/>
      <c r="H11" s="294"/>
      <c r="I11" s="294"/>
      <c r="J11" s="294"/>
      <c r="K11" s="294"/>
      <c r="L11" s="294"/>
      <c r="M11" s="213" t="s">
        <v>130</v>
      </c>
      <c r="N11" s="213"/>
    </row>
    <row r="12" spans="1:15" ht="30" customHeight="1">
      <c r="B12" s="30"/>
      <c r="C12" s="292" t="s">
        <v>110</v>
      </c>
      <c r="D12" s="292"/>
      <c r="E12" s="293" t="s">
        <v>111</v>
      </c>
      <c r="F12" s="308"/>
      <c r="G12" s="308"/>
      <c r="H12" s="308"/>
      <c r="I12" s="308"/>
      <c r="J12" s="308"/>
      <c r="K12" s="308"/>
      <c r="L12" s="308"/>
      <c r="M12" s="281" t="s">
        <v>307</v>
      </c>
      <c r="N12" s="281"/>
      <c r="O12" s="131" t="str">
        <f>IF(ISBLANK(M12), "←エラー：選択してください","")</f>
        <v/>
      </c>
    </row>
    <row r="13" spans="1:15" ht="30" customHeight="1">
      <c r="B13" s="32"/>
      <c r="C13" s="285" t="s">
        <v>108</v>
      </c>
      <c r="D13" s="285"/>
      <c r="E13" s="285"/>
      <c r="F13" s="285"/>
      <c r="G13" s="285"/>
      <c r="H13" s="285"/>
      <c r="I13" s="285"/>
      <c r="J13" s="285"/>
      <c r="K13" s="285"/>
      <c r="L13" s="286"/>
      <c r="M13" s="280" t="s">
        <v>308</v>
      </c>
      <c r="N13" s="280"/>
      <c r="O13" s="303" t="str">
        <f>IF(ISBLANK(M13), "←エラー：選択してください","")</f>
        <v/>
      </c>
    </row>
    <row r="14" spans="1:15" ht="30" customHeight="1">
      <c r="B14" s="282"/>
      <c r="C14" s="283"/>
      <c r="D14" s="283"/>
      <c r="E14" s="290" t="s">
        <v>109</v>
      </c>
      <c r="F14" s="282"/>
      <c r="G14" s="282"/>
      <c r="H14" s="282"/>
      <c r="I14" s="282"/>
      <c r="J14" s="282"/>
      <c r="K14" s="282"/>
      <c r="L14" s="282"/>
      <c r="M14" s="281"/>
      <c r="N14" s="281"/>
      <c r="O14" s="303"/>
    </row>
    <row r="15" spans="1:15" ht="30" customHeight="1">
      <c r="B15" s="14"/>
      <c r="C15" s="271" t="s">
        <v>112</v>
      </c>
      <c r="D15" s="271"/>
      <c r="E15" s="286" t="s">
        <v>113</v>
      </c>
      <c r="F15" s="309"/>
      <c r="G15" s="309"/>
      <c r="H15" s="309"/>
      <c r="I15" s="309"/>
      <c r="J15" s="309"/>
      <c r="K15" s="309"/>
      <c r="L15" s="309"/>
      <c r="M15" s="306" t="s">
        <v>307</v>
      </c>
      <c r="N15" s="306"/>
      <c r="O15" s="131" t="str">
        <f t="shared" ref="O15:O16" si="0">IF(ISBLANK(M15), "←エラー：選択してください","")</f>
        <v/>
      </c>
    </row>
    <row r="16" spans="1:15" ht="30" customHeight="1">
      <c r="B16" s="14"/>
      <c r="C16" s="271" t="s">
        <v>114</v>
      </c>
      <c r="D16" s="271"/>
      <c r="E16" s="272" t="s">
        <v>115</v>
      </c>
      <c r="F16" s="276"/>
      <c r="G16" s="276"/>
      <c r="H16" s="276"/>
      <c r="I16" s="276"/>
      <c r="J16" s="276"/>
      <c r="K16" s="276"/>
      <c r="L16" s="276"/>
      <c r="M16" s="287" t="s">
        <v>307</v>
      </c>
      <c r="N16" s="287"/>
      <c r="O16" s="131" t="str">
        <f t="shared" si="0"/>
        <v/>
      </c>
    </row>
    <row r="17" spans="2:15" ht="30" customHeight="1">
      <c r="B17" s="29"/>
      <c r="C17" s="285" t="s">
        <v>116</v>
      </c>
      <c r="D17" s="285"/>
      <c r="E17" s="285"/>
      <c r="F17" s="285"/>
      <c r="G17" s="285"/>
      <c r="H17" s="285"/>
      <c r="I17" s="285"/>
      <c r="J17" s="285"/>
      <c r="K17" s="285"/>
      <c r="L17" s="286"/>
      <c r="M17" s="275" t="s">
        <v>308</v>
      </c>
      <c r="N17" s="275"/>
      <c r="O17" s="303" t="str">
        <f>IF(ISBLANK(M17), "←エラー：選択してください","")</f>
        <v/>
      </c>
    </row>
    <row r="18" spans="2:15" ht="30" customHeight="1">
      <c r="B18" s="278"/>
      <c r="C18" s="284"/>
      <c r="D18" s="284"/>
      <c r="E18" s="277" t="s">
        <v>117</v>
      </c>
      <c r="F18" s="278"/>
      <c r="G18" s="278"/>
      <c r="H18" s="278"/>
      <c r="I18" s="278"/>
      <c r="J18" s="278"/>
      <c r="K18" s="278"/>
      <c r="L18" s="278"/>
      <c r="M18" s="279"/>
      <c r="N18" s="279"/>
      <c r="O18" s="303"/>
    </row>
    <row r="19" spans="2:15" ht="30" customHeight="1">
      <c r="B19" s="256" t="s">
        <v>118</v>
      </c>
      <c r="C19" s="197"/>
      <c r="D19" s="197"/>
      <c r="E19" s="197"/>
      <c r="F19" s="197"/>
      <c r="G19" s="197"/>
      <c r="H19" s="197"/>
      <c r="I19" s="197"/>
      <c r="J19" s="197"/>
      <c r="K19" s="197"/>
      <c r="L19" s="248"/>
      <c r="M19" s="213" t="s">
        <v>130</v>
      </c>
      <c r="N19" s="213"/>
    </row>
    <row r="20" spans="2:15" ht="30" customHeight="1">
      <c r="B20" s="30"/>
      <c r="C20" s="202" t="s">
        <v>119</v>
      </c>
      <c r="D20" s="202"/>
      <c r="E20" s="202"/>
      <c r="F20" s="202"/>
      <c r="G20" s="202"/>
      <c r="H20" s="202"/>
      <c r="I20" s="202"/>
      <c r="J20" s="202"/>
      <c r="K20" s="202"/>
      <c r="L20" s="291"/>
      <c r="M20" s="279" t="s">
        <v>308</v>
      </c>
      <c r="N20" s="279"/>
      <c r="O20" s="303" t="str">
        <f>IF(ISBLANK(M20), "←エラー：選択してください","")</f>
        <v/>
      </c>
    </row>
    <row r="21" spans="2:15" ht="30" customHeight="1">
      <c r="B21" s="288"/>
      <c r="C21" s="289"/>
      <c r="D21" s="289"/>
      <c r="E21" s="290" t="s">
        <v>120</v>
      </c>
      <c r="F21" s="282"/>
      <c r="G21" s="282"/>
      <c r="H21" s="282"/>
      <c r="I21" s="282"/>
      <c r="J21" s="282"/>
      <c r="K21" s="282"/>
      <c r="L21" s="282"/>
      <c r="M21" s="281"/>
      <c r="N21" s="281"/>
      <c r="O21" s="303"/>
    </row>
    <row r="22" spans="2:15" ht="30" customHeight="1">
      <c r="B22" s="26"/>
      <c r="C22" s="273" t="s">
        <v>121</v>
      </c>
      <c r="D22" s="273"/>
      <c r="E22" s="273"/>
      <c r="F22" s="273"/>
      <c r="G22" s="273"/>
      <c r="H22" s="273"/>
      <c r="I22" s="273"/>
      <c r="J22" s="273"/>
      <c r="K22" s="273"/>
      <c r="L22" s="274"/>
      <c r="M22" s="287" t="s">
        <v>308</v>
      </c>
      <c r="N22" s="287"/>
      <c r="O22" s="131" t="str">
        <f t="shared" ref="O22" si="1">IF(ISBLANK(M22), "←エラー：選択してください","")</f>
        <v/>
      </c>
    </row>
    <row r="23" spans="2:15" ht="30" customHeight="1">
      <c r="B23" s="256" t="s">
        <v>122</v>
      </c>
      <c r="C23" s="197"/>
      <c r="D23" s="197"/>
      <c r="E23" s="197"/>
      <c r="F23" s="197"/>
      <c r="G23" s="197"/>
      <c r="H23" s="197"/>
      <c r="I23" s="197"/>
      <c r="J23" s="197"/>
      <c r="K23" s="197"/>
      <c r="L23" s="248"/>
      <c r="M23" s="213" t="s">
        <v>130</v>
      </c>
      <c r="N23" s="213"/>
    </row>
    <row r="24" spans="2:15" ht="30" customHeight="1">
      <c r="B24" s="31"/>
      <c r="C24" s="292" t="s">
        <v>123</v>
      </c>
      <c r="D24" s="292"/>
      <c r="E24" s="292"/>
      <c r="F24" s="292"/>
      <c r="G24" s="292"/>
      <c r="H24" s="292"/>
      <c r="I24" s="292"/>
      <c r="J24" s="292"/>
      <c r="K24" s="292"/>
      <c r="L24" s="293"/>
      <c r="M24" s="281" t="s">
        <v>307</v>
      </c>
      <c r="N24" s="281"/>
      <c r="O24" s="131" t="str">
        <f t="shared" ref="O24:O26" si="2">IF(ISBLANK(M24), "←エラー：選択してください","")</f>
        <v/>
      </c>
    </row>
    <row r="25" spans="2:15" ht="30" customHeight="1">
      <c r="B25" s="14"/>
      <c r="C25" s="271" t="s">
        <v>124</v>
      </c>
      <c r="D25" s="271"/>
      <c r="E25" s="271"/>
      <c r="F25" s="271"/>
      <c r="G25" s="271"/>
      <c r="H25" s="271"/>
      <c r="I25" s="271"/>
      <c r="J25" s="271"/>
      <c r="K25" s="271"/>
      <c r="L25" s="272"/>
      <c r="M25" s="287" t="s">
        <v>308</v>
      </c>
      <c r="N25" s="287"/>
      <c r="O25" s="131" t="str">
        <f t="shared" si="2"/>
        <v/>
      </c>
    </row>
    <row r="26" spans="2:15" ht="30" customHeight="1">
      <c r="B26" s="26"/>
      <c r="C26" s="273" t="s">
        <v>125</v>
      </c>
      <c r="D26" s="273"/>
      <c r="E26" s="273"/>
      <c r="F26" s="273"/>
      <c r="G26" s="273"/>
      <c r="H26" s="273"/>
      <c r="I26" s="273"/>
      <c r="J26" s="273"/>
      <c r="K26" s="273"/>
      <c r="L26" s="274"/>
      <c r="M26" s="275" t="s">
        <v>307</v>
      </c>
      <c r="N26" s="275"/>
      <c r="O26" s="131" t="str">
        <f t="shared" si="2"/>
        <v/>
      </c>
    </row>
    <row r="27" spans="2:15" ht="30" customHeight="1">
      <c r="B27" s="256" t="s">
        <v>126</v>
      </c>
      <c r="C27" s="197"/>
      <c r="D27" s="197"/>
      <c r="E27" s="197"/>
      <c r="F27" s="197"/>
      <c r="G27" s="197"/>
      <c r="H27" s="197"/>
      <c r="I27" s="197"/>
      <c r="J27" s="197"/>
      <c r="K27" s="197"/>
      <c r="L27" s="248"/>
      <c r="M27" s="213" t="s">
        <v>130</v>
      </c>
      <c r="N27" s="213"/>
    </row>
    <row r="28" spans="2:15" ht="30" customHeight="1">
      <c r="B28" s="31"/>
      <c r="C28" s="292" t="s">
        <v>127</v>
      </c>
      <c r="D28" s="292"/>
      <c r="E28" s="292"/>
      <c r="F28" s="292"/>
      <c r="G28" s="292"/>
      <c r="H28" s="292"/>
      <c r="I28" s="292"/>
      <c r="J28" s="292"/>
      <c r="K28" s="292"/>
      <c r="L28" s="293"/>
      <c r="M28" s="281" t="s">
        <v>308</v>
      </c>
      <c r="N28" s="281"/>
      <c r="O28" s="131" t="str">
        <f t="shared" ref="O28:O30" si="3">IF(ISBLANK(M28), "←エラー：選択してください","")</f>
        <v/>
      </c>
    </row>
    <row r="29" spans="2:15" ht="30" customHeight="1">
      <c r="B29" s="14"/>
      <c r="C29" s="271" t="s">
        <v>128</v>
      </c>
      <c r="D29" s="271"/>
      <c r="E29" s="271"/>
      <c r="F29" s="271"/>
      <c r="G29" s="271"/>
      <c r="H29" s="271"/>
      <c r="I29" s="271"/>
      <c r="J29" s="271"/>
      <c r="K29" s="271"/>
      <c r="L29" s="272"/>
      <c r="M29" s="306" t="s">
        <v>308</v>
      </c>
      <c r="N29" s="306"/>
      <c r="O29" s="131" t="str">
        <f t="shared" si="3"/>
        <v/>
      </c>
    </row>
    <row r="30" spans="2:15" ht="30" customHeight="1">
      <c r="B30" s="26"/>
      <c r="C30" s="273" t="s">
        <v>129</v>
      </c>
      <c r="D30" s="273"/>
      <c r="E30" s="273"/>
      <c r="F30" s="273"/>
      <c r="G30" s="273"/>
      <c r="H30" s="273"/>
      <c r="I30" s="273"/>
      <c r="J30" s="273"/>
      <c r="K30" s="273"/>
      <c r="L30" s="274"/>
      <c r="M30" s="275" t="s">
        <v>308</v>
      </c>
      <c r="N30" s="275"/>
      <c r="O30" s="131" t="str">
        <f t="shared" si="3"/>
        <v/>
      </c>
    </row>
    <row r="31" spans="2:15" ht="30" customHeight="1">
      <c r="B31" s="256" t="s">
        <v>149</v>
      </c>
      <c r="C31" s="197"/>
      <c r="D31" s="197"/>
      <c r="E31" s="197"/>
      <c r="F31" s="197"/>
      <c r="G31" s="197"/>
      <c r="H31" s="197"/>
      <c r="I31" s="197"/>
      <c r="J31" s="197"/>
      <c r="K31" s="197"/>
      <c r="L31" s="197"/>
      <c r="M31" s="197"/>
      <c r="N31" s="248"/>
    </row>
    <row r="32" spans="2:15" ht="30" customHeight="1">
      <c r="B32" s="297"/>
      <c r="C32" s="297"/>
      <c r="D32" s="297"/>
      <c r="E32" s="297"/>
      <c r="F32" s="297"/>
      <c r="G32" s="297"/>
      <c r="H32" s="297"/>
      <c r="I32" s="297"/>
      <c r="J32" s="297"/>
      <c r="K32" s="297"/>
      <c r="L32" s="297"/>
      <c r="M32" s="297"/>
      <c r="N32" s="297"/>
    </row>
    <row r="33" spans="1:15" ht="30" customHeight="1">
      <c r="B33" s="297"/>
      <c r="C33" s="297"/>
      <c r="D33" s="297"/>
      <c r="E33" s="297"/>
      <c r="F33" s="297"/>
      <c r="G33" s="297"/>
      <c r="H33" s="297"/>
      <c r="I33" s="297"/>
      <c r="J33" s="297"/>
      <c r="K33" s="297"/>
      <c r="L33" s="297"/>
      <c r="M33" s="297"/>
      <c r="N33" s="297"/>
    </row>
    <row r="34" spans="1:15" ht="30" customHeight="1">
      <c r="B34" s="256" t="s">
        <v>150</v>
      </c>
      <c r="C34" s="197"/>
      <c r="D34" s="197"/>
      <c r="E34" s="197"/>
      <c r="F34" s="197"/>
      <c r="G34" s="197"/>
      <c r="H34" s="197"/>
      <c r="I34" s="197"/>
      <c r="J34" s="197"/>
      <c r="K34" s="197"/>
      <c r="L34" s="248"/>
      <c r="M34" s="295"/>
      <c r="N34" s="296"/>
    </row>
    <row r="35" spans="1:15" ht="30" customHeight="1">
      <c r="B35" s="298" t="s">
        <v>146</v>
      </c>
      <c r="C35" s="298"/>
      <c r="D35" s="298"/>
      <c r="E35" s="298"/>
      <c r="F35" s="298"/>
      <c r="G35" s="298"/>
      <c r="H35" s="298"/>
      <c r="I35" s="298"/>
      <c r="J35" s="298"/>
      <c r="K35" s="298"/>
      <c r="L35" s="298"/>
      <c r="M35" s="298"/>
      <c r="N35" s="298"/>
    </row>
    <row r="36" spans="1:15" ht="30" customHeight="1">
      <c r="A36" s="299" t="s">
        <v>364</v>
      </c>
      <c r="B36" s="299"/>
      <c r="C36" s="299"/>
      <c r="D36" s="299"/>
      <c r="E36" s="299"/>
      <c r="F36" s="299"/>
      <c r="G36" s="299"/>
      <c r="H36" s="299"/>
      <c r="I36" s="299"/>
      <c r="J36" s="299"/>
      <c r="K36" s="299"/>
      <c r="L36" s="299"/>
      <c r="M36" s="299"/>
      <c r="N36" s="299"/>
    </row>
    <row r="37" spans="1:15" ht="30" customHeight="1">
      <c r="B37" s="294" t="s">
        <v>344</v>
      </c>
      <c r="C37" s="294"/>
      <c r="D37" s="294"/>
      <c r="E37" s="294"/>
      <c r="F37" s="294"/>
      <c r="G37" s="294"/>
      <c r="H37" s="294"/>
      <c r="I37" s="294"/>
      <c r="J37" s="294"/>
      <c r="K37" s="294"/>
      <c r="L37" s="294"/>
      <c r="M37" s="213" t="s">
        <v>130</v>
      </c>
      <c r="N37" s="213"/>
    </row>
    <row r="38" spans="1:15" ht="30" customHeight="1">
      <c r="B38" s="30"/>
      <c r="C38" s="197" t="s">
        <v>345</v>
      </c>
      <c r="D38" s="197"/>
      <c r="E38" s="197"/>
      <c r="F38" s="197"/>
      <c r="G38" s="197"/>
      <c r="H38" s="197"/>
      <c r="I38" s="197"/>
      <c r="J38" s="197"/>
      <c r="K38" s="197"/>
      <c r="L38" s="248"/>
      <c r="M38" s="281" t="s">
        <v>308</v>
      </c>
      <c r="N38" s="281"/>
      <c r="O38" s="131" t="str">
        <f t="shared" ref="O38:O39" si="4">IF(ISBLANK(M38), "←エラー：選択してください","")</f>
        <v/>
      </c>
    </row>
    <row r="39" spans="1:15" ht="30" customHeight="1">
      <c r="B39" s="25"/>
      <c r="C39" s="197" t="s">
        <v>346</v>
      </c>
      <c r="D39" s="197"/>
      <c r="E39" s="197"/>
      <c r="F39" s="197"/>
      <c r="G39" s="197"/>
      <c r="H39" s="197"/>
      <c r="I39" s="197"/>
      <c r="J39" s="197"/>
      <c r="K39" s="197"/>
      <c r="L39" s="248"/>
      <c r="M39" s="279" t="s">
        <v>308</v>
      </c>
      <c r="N39" s="279"/>
      <c r="O39" s="131" t="str">
        <f t="shared" si="4"/>
        <v/>
      </c>
    </row>
    <row r="40" spans="1:15" ht="30" customHeight="1">
      <c r="B40" s="294" t="s">
        <v>347</v>
      </c>
      <c r="C40" s="294"/>
      <c r="D40" s="294"/>
      <c r="E40" s="294"/>
      <c r="F40" s="294"/>
      <c r="G40" s="294"/>
      <c r="H40" s="294"/>
      <c r="I40" s="294"/>
      <c r="J40" s="294"/>
      <c r="K40" s="294"/>
      <c r="L40" s="294"/>
      <c r="M40" s="213" t="s">
        <v>130</v>
      </c>
      <c r="N40" s="213"/>
    </row>
    <row r="41" spans="1:15" ht="30" customHeight="1">
      <c r="B41" s="30"/>
      <c r="C41" s="197" t="s">
        <v>131</v>
      </c>
      <c r="D41" s="197"/>
      <c r="E41" s="197"/>
      <c r="F41" s="197"/>
      <c r="G41" s="197"/>
      <c r="H41" s="197"/>
      <c r="I41" s="197"/>
      <c r="J41" s="197"/>
      <c r="K41" s="197"/>
      <c r="L41" s="248"/>
      <c r="M41" s="281" t="s">
        <v>308</v>
      </c>
      <c r="N41" s="281"/>
      <c r="O41" s="131" t="str">
        <f t="shared" ref="O41:O42" si="5">IF(ISBLANK(M41), "←エラー：選択してください","")</f>
        <v/>
      </c>
    </row>
    <row r="42" spans="1:15" ht="30" customHeight="1">
      <c r="B42" s="25"/>
      <c r="C42" s="197" t="s">
        <v>132</v>
      </c>
      <c r="D42" s="197"/>
      <c r="E42" s="197"/>
      <c r="F42" s="197"/>
      <c r="G42" s="197"/>
      <c r="H42" s="197"/>
      <c r="I42" s="197"/>
      <c r="J42" s="197"/>
      <c r="K42" s="197"/>
      <c r="L42" s="248"/>
      <c r="M42" s="279" t="s">
        <v>308</v>
      </c>
      <c r="N42" s="279"/>
      <c r="O42" s="131" t="str">
        <f t="shared" si="5"/>
        <v/>
      </c>
    </row>
    <row r="43" spans="1:15" ht="30" customHeight="1">
      <c r="B43" s="256" t="s">
        <v>365</v>
      </c>
      <c r="C43" s="197"/>
      <c r="D43" s="197"/>
      <c r="E43" s="197"/>
      <c r="F43" s="197"/>
      <c r="G43" s="197"/>
      <c r="H43" s="197"/>
      <c r="I43" s="197"/>
      <c r="J43" s="197"/>
      <c r="K43" s="197"/>
      <c r="L43" s="197"/>
      <c r="M43" s="197"/>
      <c r="N43" s="248"/>
    </row>
    <row r="44" spans="1:15" ht="30" customHeight="1">
      <c r="B44" s="297"/>
      <c r="C44" s="297"/>
      <c r="D44" s="297"/>
      <c r="E44" s="297"/>
      <c r="F44" s="297"/>
      <c r="G44" s="297"/>
      <c r="H44" s="297"/>
      <c r="I44" s="297"/>
      <c r="J44" s="297"/>
      <c r="K44" s="297"/>
      <c r="L44" s="297"/>
      <c r="M44" s="297"/>
      <c r="N44" s="297"/>
    </row>
    <row r="45" spans="1:15" ht="30" customHeight="1">
      <c r="B45" s="297"/>
      <c r="C45" s="297"/>
      <c r="D45" s="297"/>
      <c r="E45" s="297"/>
      <c r="F45" s="297"/>
      <c r="G45" s="297"/>
      <c r="H45" s="297"/>
      <c r="I45" s="297"/>
      <c r="J45" s="297"/>
      <c r="K45" s="297"/>
      <c r="L45" s="297"/>
      <c r="M45" s="297"/>
      <c r="N45" s="297"/>
    </row>
    <row r="46" spans="1:15" ht="30" customHeight="1">
      <c r="B46" s="256" t="s">
        <v>366</v>
      </c>
      <c r="C46" s="197"/>
      <c r="D46" s="197"/>
      <c r="E46" s="197"/>
      <c r="F46" s="197"/>
      <c r="G46" s="197"/>
      <c r="H46" s="197"/>
      <c r="I46" s="197"/>
      <c r="J46" s="197"/>
      <c r="K46" s="197"/>
      <c r="L46" s="248"/>
      <c r="M46" s="295"/>
      <c r="N46" s="296"/>
    </row>
    <row r="47" spans="1:15" ht="30" customHeight="1">
      <c r="A47" s="299" t="s">
        <v>348</v>
      </c>
      <c r="B47" s="299"/>
      <c r="C47" s="299"/>
      <c r="D47" s="299"/>
      <c r="E47" s="299"/>
      <c r="F47" s="299"/>
      <c r="G47" s="299"/>
      <c r="H47" s="299"/>
      <c r="I47" s="299"/>
      <c r="J47" s="299"/>
      <c r="K47" s="299"/>
      <c r="L47" s="299"/>
      <c r="M47" s="299"/>
      <c r="N47" s="299"/>
    </row>
    <row r="48" spans="1:15" ht="29.5" customHeight="1">
      <c r="A48" s="195" t="s">
        <v>147</v>
      </c>
      <c r="B48" s="195"/>
      <c r="C48" s="195"/>
      <c r="D48" s="195"/>
      <c r="E48" s="195"/>
      <c r="F48" s="195"/>
      <c r="G48" s="195"/>
      <c r="H48" s="195"/>
      <c r="I48" s="195"/>
      <c r="J48" s="195"/>
      <c r="K48" s="195"/>
      <c r="L48" s="195"/>
      <c r="M48" s="195"/>
      <c r="N48" s="195"/>
    </row>
    <row r="49" spans="2:15" ht="30" customHeight="1">
      <c r="B49" s="294" t="s">
        <v>133</v>
      </c>
      <c r="C49" s="294"/>
      <c r="D49" s="294"/>
      <c r="E49" s="294"/>
      <c r="F49" s="294"/>
      <c r="G49" s="294"/>
      <c r="H49" s="294"/>
      <c r="I49" s="294"/>
      <c r="J49" s="294"/>
      <c r="K49" s="294"/>
      <c r="L49" s="294"/>
      <c r="M49" s="213" t="s">
        <v>130</v>
      </c>
      <c r="N49" s="213"/>
    </row>
    <row r="50" spans="2:15" ht="30" customHeight="1">
      <c r="B50" s="20"/>
      <c r="C50" s="304" t="s">
        <v>134</v>
      </c>
      <c r="D50" s="304"/>
      <c r="E50" s="304"/>
      <c r="F50" s="304"/>
      <c r="G50" s="304"/>
      <c r="H50" s="304"/>
      <c r="I50" s="304"/>
      <c r="J50" s="304"/>
      <c r="K50" s="304"/>
      <c r="L50" s="305"/>
      <c r="M50" s="279" t="s">
        <v>308</v>
      </c>
      <c r="N50" s="279"/>
      <c r="O50" s="303" t="str">
        <f>IF(ISBLANK(M50), "←エラー：選択してください","")</f>
        <v/>
      </c>
    </row>
    <row r="51" spans="2:15" ht="30" customHeight="1">
      <c r="B51" s="219"/>
      <c r="C51" s="302"/>
      <c r="D51" s="302"/>
      <c r="E51" s="300" t="s">
        <v>135</v>
      </c>
      <c r="F51" s="300"/>
      <c r="G51" s="300"/>
      <c r="H51" s="300"/>
      <c r="I51" s="300"/>
      <c r="J51" s="300"/>
      <c r="K51" s="300"/>
      <c r="L51" s="301"/>
      <c r="M51" s="279"/>
      <c r="N51" s="279"/>
      <c r="O51" s="303"/>
    </row>
    <row r="52" spans="2:15" ht="30" customHeight="1">
      <c r="B52" s="20"/>
      <c r="C52" s="304" t="s">
        <v>136</v>
      </c>
      <c r="D52" s="304"/>
      <c r="E52" s="304"/>
      <c r="F52" s="304"/>
      <c r="G52" s="304"/>
      <c r="H52" s="304"/>
      <c r="I52" s="304"/>
      <c r="J52" s="304"/>
      <c r="K52" s="304"/>
      <c r="L52" s="305"/>
      <c r="M52" s="279" t="s">
        <v>307</v>
      </c>
      <c r="N52" s="279"/>
      <c r="O52" s="303" t="str">
        <f>IF(ISBLANK(M52), "←エラー：選択してください","")</f>
        <v/>
      </c>
    </row>
    <row r="53" spans="2:15" ht="30" customHeight="1">
      <c r="B53" s="219"/>
      <c r="C53" s="302"/>
      <c r="D53" s="302"/>
      <c r="E53" s="300" t="s">
        <v>137</v>
      </c>
      <c r="F53" s="300"/>
      <c r="G53" s="300"/>
      <c r="H53" s="300"/>
      <c r="I53" s="300"/>
      <c r="J53" s="300"/>
      <c r="K53" s="300"/>
      <c r="L53" s="301"/>
      <c r="M53" s="279"/>
      <c r="N53" s="279"/>
      <c r="O53" s="303"/>
    </row>
    <row r="54" spans="2:15" ht="30" customHeight="1">
      <c r="B54" s="30"/>
      <c r="C54" s="197" t="s">
        <v>138</v>
      </c>
      <c r="D54" s="197"/>
      <c r="E54" s="197"/>
      <c r="F54" s="197"/>
      <c r="G54" s="197"/>
      <c r="H54" s="197"/>
      <c r="I54" s="197"/>
      <c r="J54" s="197"/>
      <c r="K54" s="197"/>
      <c r="L54" s="248"/>
      <c r="M54" s="281" t="s">
        <v>307</v>
      </c>
      <c r="N54" s="281"/>
      <c r="O54" s="131" t="str">
        <f t="shared" ref="O54:O55" si="6">IF(ISBLANK(M54), "←エラー：選択してください","")</f>
        <v/>
      </c>
    </row>
    <row r="55" spans="2:15" ht="30" customHeight="1">
      <c r="B55" s="25"/>
      <c r="C55" s="197" t="s">
        <v>139</v>
      </c>
      <c r="D55" s="197"/>
      <c r="E55" s="197" t="s">
        <v>140</v>
      </c>
      <c r="F55" s="197"/>
      <c r="G55" s="197"/>
      <c r="H55" s="197"/>
      <c r="I55" s="197"/>
      <c r="J55" s="197"/>
      <c r="K55" s="197"/>
      <c r="L55" s="248"/>
      <c r="M55" s="279" t="s">
        <v>308</v>
      </c>
      <c r="N55" s="279"/>
      <c r="O55" s="131" t="str">
        <f t="shared" si="6"/>
        <v/>
      </c>
    </row>
    <row r="56" spans="2:15" ht="30" customHeight="1">
      <c r="B56" s="294" t="s">
        <v>141</v>
      </c>
      <c r="C56" s="294"/>
      <c r="D56" s="294"/>
      <c r="E56" s="294"/>
      <c r="F56" s="294"/>
      <c r="G56" s="294"/>
      <c r="H56" s="294"/>
      <c r="I56" s="294"/>
      <c r="J56" s="294"/>
      <c r="K56" s="294"/>
      <c r="L56" s="294"/>
      <c r="M56" s="213" t="s">
        <v>130</v>
      </c>
      <c r="N56" s="213"/>
    </row>
    <row r="57" spans="2:15" ht="30" customHeight="1">
      <c r="B57" s="30"/>
      <c r="C57" s="197" t="s">
        <v>142</v>
      </c>
      <c r="D57" s="197"/>
      <c r="E57" s="197" t="s">
        <v>143</v>
      </c>
      <c r="F57" s="197"/>
      <c r="G57" s="197"/>
      <c r="H57" s="197"/>
      <c r="I57" s="197"/>
      <c r="J57" s="197"/>
      <c r="K57" s="197"/>
      <c r="L57" s="248"/>
      <c r="M57" s="281" t="s">
        <v>308</v>
      </c>
      <c r="N57" s="281"/>
      <c r="O57" s="131" t="str">
        <f t="shared" ref="O57:O58" si="7">IF(ISBLANK(M57), "←エラー：選択してください","")</f>
        <v/>
      </c>
    </row>
    <row r="58" spans="2:15" ht="30" customHeight="1">
      <c r="B58" s="25"/>
      <c r="C58" s="197" t="s">
        <v>144</v>
      </c>
      <c r="D58" s="197"/>
      <c r="E58" s="197"/>
      <c r="F58" s="197"/>
      <c r="G58" s="197"/>
      <c r="H58" s="197"/>
      <c r="I58" s="197"/>
      <c r="J58" s="197"/>
      <c r="K58" s="197"/>
      <c r="L58" s="248"/>
      <c r="M58" s="279" t="s">
        <v>307</v>
      </c>
      <c r="N58" s="279"/>
      <c r="O58" s="131" t="str">
        <f t="shared" si="7"/>
        <v/>
      </c>
    </row>
    <row r="59" spans="2:15" ht="30" customHeight="1">
      <c r="B59" s="256" t="s">
        <v>145</v>
      </c>
      <c r="C59" s="197"/>
      <c r="D59" s="197"/>
      <c r="E59" s="197"/>
      <c r="F59" s="197"/>
      <c r="G59" s="197"/>
      <c r="H59" s="197"/>
      <c r="I59" s="197"/>
      <c r="J59" s="197"/>
      <c r="K59" s="197"/>
      <c r="L59" s="197"/>
      <c r="M59" s="197"/>
      <c r="N59" s="248"/>
    </row>
    <row r="60" spans="2:15" ht="30" customHeight="1">
      <c r="B60" s="297"/>
      <c r="C60" s="297"/>
      <c r="D60" s="297"/>
      <c r="E60" s="297"/>
      <c r="F60" s="297"/>
      <c r="G60" s="297"/>
      <c r="H60" s="297"/>
      <c r="I60" s="297"/>
      <c r="J60" s="297"/>
      <c r="K60" s="297"/>
      <c r="L60" s="297"/>
      <c r="M60" s="297"/>
      <c r="N60" s="297"/>
    </row>
    <row r="61" spans="2:15" ht="30" customHeight="1">
      <c r="B61" s="297"/>
      <c r="C61" s="297"/>
      <c r="D61" s="297"/>
      <c r="E61" s="297"/>
      <c r="F61" s="297"/>
      <c r="G61" s="297"/>
      <c r="H61" s="297"/>
      <c r="I61" s="297"/>
      <c r="J61" s="297"/>
      <c r="K61" s="297"/>
      <c r="L61" s="297"/>
      <c r="M61" s="297"/>
      <c r="N61" s="297"/>
    </row>
    <row r="62" spans="2:15" ht="30" customHeight="1">
      <c r="B62" s="256" t="s">
        <v>151</v>
      </c>
      <c r="C62" s="197"/>
      <c r="D62" s="197"/>
      <c r="E62" s="197"/>
      <c r="F62" s="197"/>
      <c r="G62" s="197"/>
      <c r="H62" s="197"/>
      <c r="I62" s="197"/>
      <c r="J62" s="197"/>
      <c r="K62" s="197"/>
      <c r="L62" s="248"/>
      <c r="M62" s="295" t="s">
        <v>311</v>
      </c>
      <c r="N62" s="296"/>
    </row>
  </sheetData>
  <sheetProtection algorithmName="SHA-512" hashValue="Kgi64Ng7W475CyB+J56MU8jmuIwL9O1Zy4cZp2u8choGTgzoAqmQIUQwa1RhGwicjyH9R3A/zuxENpZg3bVI1Q==" saltValue="RP+C51fbrTT7bILbk9L3CA==" spinCount="100000" sheet="1" objects="1" scenarios="1"/>
  <mergeCells count="106">
    <mergeCell ref="A1:N1"/>
    <mergeCell ref="A2:N2"/>
    <mergeCell ref="H4:I4"/>
    <mergeCell ref="J4:N4"/>
    <mergeCell ref="B6:N6"/>
    <mergeCell ref="B7:N7"/>
    <mergeCell ref="C12:D12"/>
    <mergeCell ref="C13:L13"/>
    <mergeCell ref="C15:D15"/>
    <mergeCell ref="M12:N12"/>
    <mergeCell ref="M11:N11"/>
    <mergeCell ref="M15:N15"/>
    <mergeCell ref="B11:L11"/>
    <mergeCell ref="A10:N10"/>
    <mergeCell ref="E12:L12"/>
    <mergeCell ref="E14:L14"/>
    <mergeCell ref="E15:L15"/>
    <mergeCell ref="O13:O14"/>
    <mergeCell ref="O17:O18"/>
    <mergeCell ref="O20:O21"/>
    <mergeCell ref="O50:O51"/>
    <mergeCell ref="O52:O53"/>
    <mergeCell ref="C52:L52"/>
    <mergeCell ref="C50:L50"/>
    <mergeCell ref="M42:N42"/>
    <mergeCell ref="M27:N27"/>
    <mergeCell ref="M28:N28"/>
    <mergeCell ref="M29:N29"/>
    <mergeCell ref="M30:N30"/>
    <mergeCell ref="B32:N33"/>
    <mergeCell ref="C28:L28"/>
    <mergeCell ref="C29:L29"/>
    <mergeCell ref="C30:L30"/>
    <mergeCell ref="B37:L37"/>
    <mergeCell ref="B46:L46"/>
    <mergeCell ref="M46:N46"/>
    <mergeCell ref="B62:L62"/>
    <mergeCell ref="M62:N62"/>
    <mergeCell ref="B35:N35"/>
    <mergeCell ref="A9:N9"/>
    <mergeCell ref="A36:N36"/>
    <mergeCell ref="A47:N47"/>
    <mergeCell ref="A48:N48"/>
    <mergeCell ref="M57:N57"/>
    <mergeCell ref="M58:N58"/>
    <mergeCell ref="E55:L55"/>
    <mergeCell ref="E57:L57"/>
    <mergeCell ref="M54:N54"/>
    <mergeCell ref="M55:N55"/>
    <mergeCell ref="B56:L56"/>
    <mergeCell ref="M56:N56"/>
    <mergeCell ref="E51:L51"/>
    <mergeCell ref="M50:N51"/>
    <mergeCell ref="M52:N53"/>
    <mergeCell ref="E53:L53"/>
    <mergeCell ref="C57:D57"/>
    <mergeCell ref="C58:L58"/>
    <mergeCell ref="B51:D51"/>
    <mergeCell ref="B53:D53"/>
    <mergeCell ref="C55:D55"/>
    <mergeCell ref="B44:N45"/>
    <mergeCell ref="B43:N43"/>
    <mergeCell ref="C38:L38"/>
    <mergeCell ref="M38:N38"/>
    <mergeCell ref="C39:L39"/>
    <mergeCell ref="M39:N39"/>
    <mergeCell ref="M37:N37"/>
    <mergeCell ref="B59:N59"/>
    <mergeCell ref="B60:N61"/>
    <mergeCell ref="C54:L54"/>
    <mergeCell ref="B49:L49"/>
    <mergeCell ref="M49:N49"/>
    <mergeCell ref="C24:L24"/>
    <mergeCell ref="M24:N24"/>
    <mergeCell ref="M25:N25"/>
    <mergeCell ref="C41:L41"/>
    <mergeCell ref="C42:L42"/>
    <mergeCell ref="B40:L40"/>
    <mergeCell ref="M40:N40"/>
    <mergeCell ref="M41:N41"/>
    <mergeCell ref="M34:N34"/>
    <mergeCell ref="B34:L34"/>
    <mergeCell ref="B31:N31"/>
    <mergeCell ref="C25:L25"/>
    <mergeCell ref="C26:L26"/>
    <mergeCell ref="M26:N26"/>
    <mergeCell ref="E16:L16"/>
    <mergeCell ref="E18:L18"/>
    <mergeCell ref="M17:N18"/>
    <mergeCell ref="M13:N14"/>
    <mergeCell ref="B14:D14"/>
    <mergeCell ref="B18:D18"/>
    <mergeCell ref="C16:D16"/>
    <mergeCell ref="C17:L17"/>
    <mergeCell ref="M16:N16"/>
    <mergeCell ref="M19:N19"/>
    <mergeCell ref="B27:L27"/>
    <mergeCell ref="B19:L19"/>
    <mergeCell ref="B21:D21"/>
    <mergeCell ref="E21:L21"/>
    <mergeCell ref="B23:L23"/>
    <mergeCell ref="M20:N21"/>
    <mergeCell ref="M22:N22"/>
    <mergeCell ref="M23:N23"/>
    <mergeCell ref="C22:L22"/>
    <mergeCell ref="C20:L20"/>
  </mergeCells>
  <phoneticPr fontId="1"/>
  <dataValidations count="2">
    <dataValidation type="list" allowBlank="1" showInputMessage="1" showErrorMessage="1" sqref="M12:N18 M24:N26 M28:N30 M20:N22 M41:N42 M50:N55 M57:N58 M38:N39" xr:uid="{F27C27C4-68D4-4C4C-8F6A-58DAD137707D}">
      <formula1>"はい,いいえ"</formula1>
    </dataValidation>
    <dataValidation type="list" allowBlank="1" showInputMessage="1" showErrorMessage="1" sqref="M62:N62 M46:N46 M34:N34" xr:uid="{330B2CF2-E484-45F6-BD5C-C6F4C0EAC3D7}">
      <formula1>"ほぼ毎日,週１回,月２～３回,月１回,年に数回,年に１回程度"</formula1>
    </dataValidation>
  </dataValidations>
  <printOptions horizontalCentered="1"/>
  <pageMargins left="0.70866141732283472" right="0.70866141732283472" top="0.74803149606299213" bottom="0.74803149606299213" header="0.31496062992125984" footer="0.31496062992125984"/>
  <pageSetup paperSize="9" scale="74" fitToHeight="2" orientation="portrait" blackAndWhite="1"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8EB73-D95A-4FA6-A97F-0DBB6004E3A1}">
  <sheetPr>
    <tabColor rgb="FFFFC000"/>
    <pageSetUpPr fitToPage="1"/>
  </sheetPr>
  <dimension ref="A1:N42"/>
  <sheetViews>
    <sheetView showZeros="0" view="pageBreakPreview" zoomScaleNormal="100" zoomScaleSheetLayoutView="100" workbookViewId="0">
      <selection activeCell="T13" sqref="T13"/>
    </sheetView>
  </sheetViews>
  <sheetFormatPr defaultRowHeight="14"/>
  <cols>
    <col min="1" max="1" width="9.58203125" style="1" customWidth="1"/>
    <col min="2" max="8" width="11.5" style="1" customWidth="1"/>
    <col min="9" max="9" width="8.6640625" style="1"/>
    <col min="10" max="14" width="8.6640625" style="1" hidden="1" customWidth="1"/>
    <col min="15" max="16384" width="8.6640625" style="1"/>
  </cols>
  <sheetData>
    <row r="1" spans="1:14" ht="19">
      <c r="A1" s="199" t="s">
        <v>257</v>
      </c>
      <c r="B1" s="199"/>
      <c r="C1" s="199"/>
      <c r="D1" s="199"/>
      <c r="E1" s="199"/>
      <c r="F1" s="199"/>
      <c r="G1" s="199"/>
      <c r="H1" s="199"/>
    </row>
    <row r="2" spans="1:14" ht="11.5" customHeight="1"/>
    <row r="3" spans="1:14" ht="24.5" customHeight="1">
      <c r="D3" s="204" t="s">
        <v>36</v>
      </c>
      <c r="E3" s="204"/>
      <c r="F3" s="198" t="str">
        <f>'（１）基本情報シート'!F8</f>
        <v>丹波老人クラブ</v>
      </c>
      <c r="G3" s="198"/>
      <c r="H3" s="198"/>
      <c r="I3" s="2"/>
    </row>
    <row r="4" spans="1:14" ht="11" customHeight="1">
      <c r="J4" s="1" t="s">
        <v>206</v>
      </c>
    </row>
    <row r="5" spans="1:14" ht="19.5" customHeight="1">
      <c r="A5" s="1" t="s">
        <v>152</v>
      </c>
      <c r="J5" s="310"/>
      <c r="K5" s="310" t="s">
        <v>204</v>
      </c>
      <c r="L5" s="310"/>
      <c r="M5" s="310" t="s">
        <v>205</v>
      </c>
      <c r="N5" s="310"/>
    </row>
    <row r="6" spans="1:14" ht="19.5" customHeight="1">
      <c r="A6" s="11" t="s">
        <v>153</v>
      </c>
      <c r="B6" s="213" t="s">
        <v>154</v>
      </c>
      <c r="C6" s="213"/>
      <c r="D6" s="213" t="s">
        <v>155</v>
      </c>
      <c r="E6" s="213"/>
      <c r="F6" s="213" t="s">
        <v>156</v>
      </c>
      <c r="G6" s="213"/>
      <c r="J6" s="310"/>
      <c r="K6" s="103" t="s">
        <v>202</v>
      </c>
      <c r="L6" s="103" t="s">
        <v>203</v>
      </c>
      <c r="M6" s="103" t="s">
        <v>202</v>
      </c>
      <c r="N6" s="103" t="s">
        <v>203</v>
      </c>
    </row>
    <row r="7" spans="1:14" ht="18" customHeight="1">
      <c r="A7" s="11" t="s">
        <v>157</v>
      </c>
      <c r="B7" s="37">
        <f>K7+L7</f>
        <v>0</v>
      </c>
      <c r="C7" s="22" t="s">
        <v>58</v>
      </c>
      <c r="D7" s="37">
        <f>M7+N7</f>
        <v>0</v>
      </c>
      <c r="E7" s="22" t="s">
        <v>58</v>
      </c>
      <c r="F7" s="37">
        <f>B7+D7</f>
        <v>0</v>
      </c>
      <c r="G7" s="22" t="s">
        <v>58</v>
      </c>
      <c r="J7" s="104" t="s">
        <v>195</v>
      </c>
      <c r="K7" s="105">
        <f>COUNTIFS($D$18:$D$42,"&gt;=50",$D$18:$D$42,"&lt;=59",$C$18:$C$42,"男")</f>
        <v>0</v>
      </c>
      <c r="L7" s="105">
        <f>COUNTIFS($H$18:$H$42,"&gt;=50",$H$18:$H$42,"&lt;=59",$G$18:$G$42,"男")</f>
        <v>0</v>
      </c>
      <c r="M7" s="105">
        <f>COUNTIFS($D$18:$D$42,"&gt;=50",$D$18:$D$42,"&lt;=59",$C$18:$C$42,"女")</f>
        <v>0</v>
      </c>
      <c r="N7" s="105">
        <f>COUNTIFS($H$18:$H$42,"&gt;=50",$H$18:$H$42,"&lt;=59",$G$18:$G$42,"女")</f>
        <v>0</v>
      </c>
    </row>
    <row r="8" spans="1:14" ht="18" customHeight="1">
      <c r="A8" s="11" t="s">
        <v>158</v>
      </c>
      <c r="B8" s="37">
        <f t="shared" ref="B8:B13" si="0">K8+L8</f>
        <v>0</v>
      </c>
      <c r="C8" s="22" t="s">
        <v>58</v>
      </c>
      <c r="D8" s="37">
        <f t="shared" ref="D8:D13" si="1">M8+N8</f>
        <v>0</v>
      </c>
      <c r="E8" s="22" t="s">
        <v>58</v>
      </c>
      <c r="F8" s="37">
        <f t="shared" ref="F8:F13" si="2">B8+D8</f>
        <v>0</v>
      </c>
      <c r="G8" s="22" t="s">
        <v>58</v>
      </c>
      <c r="J8" s="104" t="s">
        <v>196</v>
      </c>
      <c r="K8" s="105">
        <f>COUNTIFS($D$18:$D$42,"&gt;=60",$D$18:$D$42,"&lt;=64",$C$18:$C$42,"男")</f>
        <v>0</v>
      </c>
      <c r="L8" s="105">
        <f>COUNTIFS($H$18:$H$42,"&gt;=60",$H$18:$H$42,"&lt;=64",$G$18:$G$42,"男")</f>
        <v>0</v>
      </c>
      <c r="M8" s="105">
        <f>COUNTIFS($D$18:$D$42,"&gt;=60",$D$18:$D$42,"&lt;=64",$C$18:$C$42,"女")</f>
        <v>0</v>
      </c>
      <c r="N8" s="105">
        <f>COUNTIFS($H$18:$H$42,"&gt;=60",$H$18:$H$42,"&lt;=64",$G$18:$G$42,"女")</f>
        <v>0</v>
      </c>
    </row>
    <row r="9" spans="1:14" ht="18" customHeight="1">
      <c r="A9" s="11" t="s">
        <v>159</v>
      </c>
      <c r="B9" s="37">
        <f>K9+L9</f>
        <v>1</v>
      </c>
      <c r="C9" s="22" t="s">
        <v>58</v>
      </c>
      <c r="D9" s="37">
        <f t="shared" si="1"/>
        <v>1</v>
      </c>
      <c r="E9" s="22" t="s">
        <v>58</v>
      </c>
      <c r="F9" s="37">
        <f t="shared" si="2"/>
        <v>2</v>
      </c>
      <c r="G9" s="22" t="s">
        <v>58</v>
      </c>
      <c r="J9" s="104" t="s">
        <v>197</v>
      </c>
      <c r="K9" s="105">
        <f>COUNTIFS($D$18:$D$42,"&gt;=65",$D$18:$D$42,"&lt;=69",$C$18:$C$42,"男")</f>
        <v>1</v>
      </c>
      <c r="L9" s="105">
        <f>COUNTIFS($H$18:$H$42,"&gt;=65",$H$18:$H$42,"&lt;=69",$G$18:$G$42,"男")</f>
        <v>0</v>
      </c>
      <c r="M9" s="105">
        <f>COUNTIFS($D$18:$D$42,"&gt;=65",$D$18:$D$42,"&lt;=69",$C$18:$C$42,"女")</f>
        <v>0</v>
      </c>
      <c r="N9" s="105">
        <f>COUNTIFS($H$18:$H$42,"&gt;=65",$H$18:$H$42,"&lt;=69",$G$18:$G$42,"女")</f>
        <v>1</v>
      </c>
    </row>
    <row r="10" spans="1:14" ht="18" customHeight="1">
      <c r="A10" s="11" t="s">
        <v>160</v>
      </c>
      <c r="B10" s="37">
        <f t="shared" si="0"/>
        <v>4</v>
      </c>
      <c r="C10" s="22" t="s">
        <v>58</v>
      </c>
      <c r="D10" s="37">
        <f t="shared" si="1"/>
        <v>6</v>
      </c>
      <c r="E10" s="22" t="s">
        <v>58</v>
      </c>
      <c r="F10" s="37">
        <f t="shared" si="2"/>
        <v>10</v>
      </c>
      <c r="G10" s="22" t="s">
        <v>58</v>
      </c>
      <c r="J10" s="104" t="s">
        <v>198</v>
      </c>
      <c r="K10" s="105">
        <f>COUNTIFS($D$18:$D$42,"&gt;=70",$D$18:$D$42,"&lt;=74",$C$18:$C$42,"男")</f>
        <v>4</v>
      </c>
      <c r="L10" s="105">
        <f>COUNTIFS($H$18:$H$42,"&gt;=70",$H$18:$H$42,"&lt;=74",$G$18:$G$42,"男")</f>
        <v>0</v>
      </c>
      <c r="M10" s="105">
        <f>COUNTIFS($D$18:$D$42,"&gt;=70",$D$18:$D$42,"&lt;=74",$C$18:$C$42,"女")</f>
        <v>1</v>
      </c>
      <c r="N10" s="105">
        <f>COUNTIFS($H$18:$H$42,"&gt;=70",$H$18:$H$42,"&lt;=74",$G$18:$G$42,"女")</f>
        <v>5</v>
      </c>
    </row>
    <row r="11" spans="1:14" ht="18" customHeight="1">
      <c r="A11" s="11" t="s">
        <v>161</v>
      </c>
      <c r="B11" s="37">
        <f t="shared" si="0"/>
        <v>5</v>
      </c>
      <c r="C11" s="22" t="s">
        <v>58</v>
      </c>
      <c r="D11" s="37">
        <f t="shared" si="1"/>
        <v>0</v>
      </c>
      <c r="E11" s="22" t="s">
        <v>58</v>
      </c>
      <c r="F11" s="37">
        <f t="shared" si="2"/>
        <v>5</v>
      </c>
      <c r="G11" s="22" t="s">
        <v>58</v>
      </c>
      <c r="J11" s="104" t="s">
        <v>199</v>
      </c>
      <c r="K11" s="105">
        <f>COUNTIFS($D$18:$D$42,"&gt;=75",$D$18:$D$42,"&lt;=79",$C$18:$C$42,"男")</f>
        <v>5</v>
      </c>
      <c r="L11" s="105">
        <f>COUNTIFS($H$18:$H$42,"&gt;=75",$H$18:$H$42,"&lt;=79",$G$18:$G$42,"男")</f>
        <v>0</v>
      </c>
      <c r="M11" s="105">
        <f>COUNTIFS($D$18:$D$42,"&gt;=75",$D$18:$D$42,"&lt;=79",$C$18:$C$42,"女")</f>
        <v>0</v>
      </c>
      <c r="N11" s="105">
        <f>COUNTIFS($H$18:$H$42,"&gt;=75",$H$18:$H$42,"&lt;=79",$G$18:$G$42,"女")</f>
        <v>0</v>
      </c>
    </row>
    <row r="12" spans="1:14" ht="18" customHeight="1">
      <c r="A12" s="11" t="s">
        <v>162</v>
      </c>
      <c r="B12" s="37">
        <f t="shared" si="0"/>
        <v>5</v>
      </c>
      <c r="C12" s="22" t="s">
        <v>58</v>
      </c>
      <c r="D12" s="37">
        <f t="shared" si="1"/>
        <v>0</v>
      </c>
      <c r="E12" s="22" t="s">
        <v>58</v>
      </c>
      <c r="F12" s="37">
        <f t="shared" si="2"/>
        <v>5</v>
      </c>
      <c r="G12" s="22" t="s">
        <v>58</v>
      </c>
      <c r="J12" s="104" t="s">
        <v>200</v>
      </c>
      <c r="K12" s="105">
        <f>COUNTIFS($D$18:$D$42,"&gt;=80",$D$18:$D$42,"&lt;=84",$C$18:$C$42,"男")</f>
        <v>5</v>
      </c>
      <c r="L12" s="105">
        <f>COUNTIFS($H$18:$H$42,"&gt;=80",$H$18:$H$42,"&lt;=84",$G$18:$G$42,"男")</f>
        <v>0</v>
      </c>
      <c r="M12" s="105">
        <f>COUNTIFS($D$18:$D$42,"&gt;=80",$D$18:$D$42,"&lt;=84",$C$18:$C$42,"女")</f>
        <v>0</v>
      </c>
      <c r="N12" s="105">
        <f>COUNTIFS($H$18:$H$42,"&gt;=80",$H$18:$H$42,"&lt;=84",$G$18:$G$42,"女")</f>
        <v>0</v>
      </c>
    </row>
    <row r="13" spans="1:14" ht="18" customHeight="1">
      <c r="A13" s="11" t="s">
        <v>163</v>
      </c>
      <c r="B13" s="37">
        <f t="shared" si="0"/>
        <v>9</v>
      </c>
      <c r="C13" s="22" t="s">
        <v>58</v>
      </c>
      <c r="D13" s="37">
        <f t="shared" si="1"/>
        <v>0</v>
      </c>
      <c r="E13" s="22" t="s">
        <v>58</v>
      </c>
      <c r="F13" s="37">
        <f t="shared" si="2"/>
        <v>9</v>
      </c>
      <c r="G13" s="22" t="s">
        <v>58</v>
      </c>
      <c r="J13" s="104" t="s">
        <v>201</v>
      </c>
      <c r="K13" s="105">
        <f>COUNTIFS($D$18:$D$42,"&gt;=85",$D$18:$D$42,"&lt;=120",$C$18:$C$42,"男")</f>
        <v>9</v>
      </c>
      <c r="L13" s="105">
        <f>COUNTIFS($H$18:$H$42,"&gt;=85",$H$18:$H$42,"&lt;=120",$G$18:$G$42,"男")</f>
        <v>0</v>
      </c>
      <c r="M13" s="105">
        <f>COUNTIFS($D$18:$D$42,"&gt;=85",$D$18:$D$42,"&lt;=120",$C$18:$C$42,"女")</f>
        <v>0</v>
      </c>
      <c r="N13" s="105">
        <f>COUNTIFS($H$18:$H$42,"&gt;=85",$H$18:$H$42,"&lt;=120",$G$18:$G$42,"女")</f>
        <v>0</v>
      </c>
    </row>
    <row r="14" spans="1:14" ht="18" customHeight="1">
      <c r="A14" s="11" t="s">
        <v>156</v>
      </c>
      <c r="B14" s="37">
        <f>SUM(B7:B13)</f>
        <v>24</v>
      </c>
      <c r="C14" s="22" t="s">
        <v>58</v>
      </c>
      <c r="D14" s="37">
        <f>SUM(D7:D13)</f>
        <v>7</v>
      </c>
      <c r="E14" s="22" t="s">
        <v>58</v>
      </c>
      <c r="F14" s="37">
        <f>SUM(F7:F13)</f>
        <v>31</v>
      </c>
      <c r="G14" s="22" t="s">
        <v>58</v>
      </c>
    </row>
    <row r="15" spans="1:14" s="50" customFormat="1" ht="23" customHeight="1">
      <c r="A15" s="52"/>
      <c r="B15" s="51" t="str">
        <f>IF('（１）基本情報シート'!F10=F14, "", "※クラブ会員の合計が（１）基本情報シートの会員数と一致していません。")</f>
        <v/>
      </c>
      <c r="C15" s="52"/>
      <c r="D15" s="52"/>
      <c r="E15" s="52"/>
      <c r="F15" s="52"/>
      <c r="G15" s="52"/>
      <c r="H15" s="52"/>
    </row>
    <row r="16" spans="1:14" ht="19.5" customHeight="1">
      <c r="A16" s="1" t="s">
        <v>256</v>
      </c>
    </row>
    <row r="17" spans="1:8" ht="21" customHeight="1">
      <c r="A17" s="11" t="s">
        <v>164</v>
      </c>
      <c r="B17" s="11" t="s">
        <v>165</v>
      </c>
      <c r="C17" s="11" t="s">
        <v>166</v>
      </c>
      <c r="D17" s="11" t="s">
        <v>167</v>
      </c>
      <c r="E17" s="11" t="s">
        <v>164</v>
      </c>
      <c r="F17" s="11" t="s">
        <v>165</v>
      </c>
      <c r="G17" s="11" t="s">
        <v>166</v>
      </c>
      <c r="H17" s="11" t="s">
        <v>167</v>
      </c>
    </row>
    <row r="18" spans="1:8" ht="19.5" customHeight="1">
      <c r="A18" s="11">
        <v>1</v>
      </c>
      <c r="B18" s="125" t="s">
        <v>279</v>
      </c>
      <c r="C18" s="102" t="s">
        <v>255</v>
      </c>
      <c r="D18" s="102">
        <v>69</v>
      </c>
      <c r="E18" s="11">
        <v>26</v>
      </c>
      <c r="F18" s="125" t="s">
        <v>335</v>
      </c>
      <c r="G18" s="102" t="s">
        <v>341</v>
      </c>
      <c r="H18" s="102">
        <v>69</v>
      </c>
    </row>
    <row r="19" spans="1:8" ht="19.5" customHeight="1">
      <c r="A19" s="11">
        <v>2</v>
      </c>
      <c r="B19" s="125" t="s">
        <v>283</v>
      </c>
      <c r="C19" s="102" t="s">
        <v>341</v>
      </c>
      <c r="D19" s="102">
        <v>70</v>
      </c>
      <c r="E19" s="11">
        <v>27</v>
      </c>
      <c r="F19" s="125" t="s">
        <v>336</v>
      </c>
      <c r="G19" s="102" t="s">
        <v>341</v>
      </c>
      <c r="H19" s="102">
        <v>70</v>
      </c>
    </row>
    <row r="20" spans="1:8" ht="19.5" customHeight="1">
      <c r="A20" s="11">
        <v>3</v>
      </c>
      <c r="B20" s="125" t="s">
        <v>294</v>
      </c>
      <c r="C20" s="102" t="s">
        <v>255</v>
      </c>
      <c r="D20" s="102">
        <v>71</v>
      </c>
      <c r="E20" s="11">
        <v>28</v>
      </c>
      <c r="F20" s="125" t="s">
        <v>337</v>
      </c>
      <c r="G20" s="102" t="s">
        <v>341</v>
      </c>
      <c r="H20" s="102">
        <v>71</v>
      </c>
    </row>
    <row r="21" spans="1:8" ht="19.5" customHeight="1">
      <c r="A21" s="11">
        <v>4</v>
      </c>
      <c r="B21" s="125" t="s">
        <v>295</v>
      </c>
      <c r="C21" s="102" t="s">
        <v>255</v>
      </c>
      <c r="D21" s="102">
        <v>72</v>
      </c>
      <c r="E21" s="11">
        <v>29</v>
      </c>
      <c r="F21" s="125" t="s">
        <v>338</v>
      </c>
      <c r="G21" s="102" t="s">
        <v>341</v>
      </c>
      <c r="H21" s="102">
        <v>72</v>
      </c>
    </row>
    <row r="22" spans="1:8" ht="19.5" customHeight="1">
      <c r="A22" s="11">
        <v>5</v>
      </c>
      <c r="B22" s="125" t="s">
        <v>314</v>
      </c>
      <c r="C22" s="102" t="s">
        <v>255</v>
      </c>
      <c r="D22" s="102">
        <v>73</v>
      </c>
      <c r="E22" s="11">
        <v>30</v>
      </c>
      <c r="F22" s="125" t="s">
        <v>339</v>
      </c>
      <c r="G22" s="102" t="s">
        <v>341</v>
      </c>
      <c r="H22" s="102">
        <v>73</v>
      </c>
    </row>
    <row r="23" spans="1:8" ht="19.5" customHeight="1">
      <c r="A23" s="11">
        <v>6</v>
      </c>
      <c r="B23" s="125" t="s">
        <v>315</v>
      </c>
      <c r="C23" s="102" t="s">
        <v>255</v>
      </c>
      <c r="D23" s="102">
        <v>74</v>
      </c>
      <c r="E23" s="11">
        <v>31</v>
      </c>
      <c r="F23" s="125" t="s">
        <v>340</v>
      </c>
      <c r="G23" s="102" t="s">
        <v>341</v>
      </c>
      <c r="H23" s="102">
        <v>74</v>
      </c>
    </row>
    <row r="24" spans="1:8" ht="19.5" customHeight="1">
      <c r="A24" s="11">
        <v>7</v>
      </c>
      <c r="B24" s="125" t="s">
        <v>316</v>
      </c>
      <c r="C24" s="102" t="s">
        <v>255</v>
      </c>
      <c r="D24" s="102">
        <v>75</v>
      </c>
      <c r="E24" s="11">
        <v>32</v>
      </c>
      <c r="F24" s="125"/>
      <c r="G24" s="102"/>
      <c r="H24" s="102"/>
    </row>
    <row r="25" spans="1:8" ht="19.5" customHeight="1">
      <c r="A25" s="11">
        <v>8</v>
      </c>
      <c r="B25" s="125" t="s">
        <v>317</v>
      </c>
      <c r="C25" s="102" t="s">
        <v>255</v>
      </c>
      <c r="D25" s="102">
        <v>76</v>
      </c>
      <c r="E25" s="11">
        <v>33</v>
      </c>
      <c r="F25" s="125"/>
      <c r="G25" s="102"/>
      <c r="H25" s="102"/>
    </row>
    <row r="26" spans="1:8" ht="19.5" customHeight="1">
      <c r="A26" s="11">
        <v>9</v>
      </c>
      <c r="B26" s="125" t="s">
        <v>318</v>
      </c>
      <c r="C26" s="102" t="s">
        <v>255</v>
      </c>
      <c r="D26" s="102">
        <v>77</v>
      </c>
      <c r="E26" s="11">
        <v>34</v>
      </c>
      <c r="F26" s="125"/>
      <c r="G26" s="102"/>
      <c r="H26" s="102"/>
    </row>
    <row r="27" spans="1:8" ht="19.5" customHeight="1">
      <c r="A27" s="11">
        <v>10</v>
      </c>
      <c r="B27" s="125" t="s">
        <v>319</v>
      </c>
      <c r="C27" s="102" t="s">
        <v>255</v>
      </c>
      <c r="D27" s="102">
        <v>78</v>
      </c>
      <c r="E27" s="11">
        <v>35</v>
      </c>
      <c r="F27" s="125"/>
      <c r="G27" s="102"/>
      <c r="H27" s="102"/>
    </row>
    <row r="28" spans="1:8" ht="19.5" customHeight="1">
      <c r="A28" s="11">
        <v>11</v>
      </c>
      <c r="B28" s="125" t="s">
        <v>320</v>
      </c>
      <c r="C28" s="102" t="s">
        <v>255</v>
      </c>
      <c r="D28" s="102">
        <v>79</v>
      </c>
      <c r="E28" s="11">
        <v>36</v>
      </c>
      <c r="F28" s="125"/>
      <c r="G28" s="102"/>
      <c r="H28" s="102"/>
    </row>
    <row r="29" spans="1:8" ht="19.5" customHeight="1">
      <c r="A29" s="11">
        <v>12</v>
      </c>
      <c r="B29" s="125" t="s">
        <v>321</v>
      </c>
      <c r="C29" s="102" t="s">
        <v>255</v>
      </c>
      <c r="D29" s="102">
        <v>80</v>
      </c>
      <c r="E29" s="11">
        <v>37</v>
      </c>
      <c r="F29" s="125"/>
      <c r="G29" s="102"/>
      <c r="H29" s="102"/>
    </row>
    <row r="30" spans="1:8" ht="19.5" customHeight="1">
      <c r="A30" s="11">
        <v>13</v>
      </c>
      <c r="B30" s="125" t="s">
        <v>322</v>
      </c>
      <c r="C30" s="102" t="s">
        <v>255</v>
      </c>
      <c r="D30" s="102">
        <v>81</v>
      </c>
      <c r="E30" s="11">
        <v>38</v>
      </c>
      <c r="F30" s="125"/>
      <c r="G30" s="102"/>
      <c r="H30" s="102"/>
    </row>
    <row r="31" spans="1:8" ht="19.5" customHeight="1">
      <c r="A31" s="11">
        <v>14</v>
      </c>
      <c r="B31" s="125" t="s">
        <v>323</v>
      </c>
      <c r="C31" s="102" t="s">
        <v>255</v>
      </c>
      <c r="D31" s="102">
        <v>82</v>
      </c>
      <c r="E31" s="11">
        <v>39</v>
      </c>
      <c r="F31" s="125"/>
      <c r="G31" s="102"/>
      <c r="H31" s="102"/>
    </row>
    <row r="32" spans="1:8" ht="19.5" customHeight="1">
      <c r="A32" s="11">
        <v>15</v>
      </c>
      <c r="B32" s="125" t="s">
        <v>324</v>
      </c>
      <c r="C32" s="102" t="s">
        <v>255</v>
      </c>
      <c r="D32" s="102">
        <v>83</v>
      </c>
      <c r="E32" s="11">
        <v>40</v>
      </c>
      <c r="F32" s="125"/>
      <c r="G32" s="102"/>
      <c r="H32" s="102"/>
    </row>
    <row r="33" spans="1:8" ht="19.5" customHeight="1">
      <c r="A33" s="11">
        <v>16</v>
      </c>
      <c r="B33" s="125" t="s">
        <v>325</v>
      </c>
      <c r="C33" s="102" t="s">
        <v>255</v>
      </c>
      <c r="D33" s="102">
        <v>84</v>
      </c>
      <c r="E33" s="11">
        <v>41</v>
      </c>
      <c r="F33" s="125"/>
      <c r="G33" s="102"/>
      <c r="H33" s="102"/>
    </row>
    <row r="34" spans="1:8" ht="19.5" customHeight="1">
      <c r="A34" s="11">
        <v>17</v>
      </c>
      <c r="B34" s="125" t="s">
        <v>326</v>
      </c>
      <c r="C34" s="102" t="s">
        <v>255</v>
      </c>
      <c r="D34" s="102">
        <v>85</v>
      </c>
      <c r="E34" s="11">
        <v>42</v>
      </c>
      <c r="F34" s="125"/>
      <c r="G34" s="102"/>
      <c r="H34" s="102"/>
    </row>
    <row r="35" spans="1:8" ht="19.5" customHeight="1">
      <c r="A35" s="11">
        <v>18</v>
      </c>
      <c r="B35" s="125" t="s">
        <v>327</v>
      </c>
      <c r="C35" s="102" t="s">
        <v>255</v>
      </c>
      <c r="D35" s="102">
        <v>86</v>
      </c>
      <c r="E35" s="11">
        <v>43</v>
      </c>
      <c r="F35" s="125"/>
      <c r="G35" s="102"/>
      <c r="H35" s="102"/>
    </row>
    <row r="36" spans="1:8" ht="19.5" customHeight="1">
      <c r="A36" s="11">
        <v>19</v>
      </c>
      <c r="B36" s="125" t="s">
        <v>328</v>
      </c>
      <c r="C36" s="102" t="s">
        <v>255</v>
      </c>
      <c r="D36" s="102">
        <v>87</v>
      </c>
      <c r="E36" s="11">
        <v>44</v>
      </c>
      <c r="F36" s="125"/>
      <c r="G36" s="102"/>
      <c r="H36" s="102"/>
    </row>
    <row r="37" spans="1:8" ht="19.5" customHeight="1">
      <c r="A37" s="11">
        <v>20</v>
      </c>
      <c r="B37" s="125" t="s">
        <v>329</v>
      </c>
      <c r="C37" s="102" t="s">
        <v>255</v>
      </c>
      <c r="D37" s="102">
        <v>88</v>
      </c>
      <c r="E37" s="11">
        <v>45</v>
      </c>
      <c r="F37" s="125"/>
      <c r="G37" s="102"/>
      <c r="H37" s="102"/>
    </row>
    <row r="38" spans="1:8" ht="19.5" customHeight="1">
      <c r="A38" s="11">
        <v>21</v>
      </c>
      <c r="B38" s="125" t="s">
        <v>330</v>
      </c>
      <c r="C38" s="102" t="s">
        <v>255</v>
      </c>
      <c r="D38" s="102">
        <v>89</v>
      </c>
      <c r="E38" s="11">
        <v>46</v>
      </c>
      <c r="F38" s="125"/>
      <c r="G38" s="102"/>
      <c r="H38" s="102"/>
    </row>
    <row r="39" spans="1:8" ht="19.5" customHeight="1">
      <c r="A39" s="11">
        <v>22</v>
      </c>
      <c r="B39" s="125" t="s">
        <v>331</v>
      </c>
      <c r="C39" s="102" t="s">
        <v>255</v>
      </c>
      <c r="D39" s="102">
        <v>90</v>
      </c>
      <c r="E39" s="11">
        <v>47</v>
      </c>
      <c r="F39" s="125"/>
      <c r="G39" s="102"/>
      <c r="H39" s="102"/>
    </row>
    <row r="40" spans="1:8" ht="19.5" customHeight="1">
      <c r="A40" s="11">
        <v>23</v>
      </c>
      <c r="B40" s="125" t="s">
        <v>332</v>
      </c>
      <c r="C40" s="102" t="s">
        <v>255</v>
      </c>
      <c r="D40" s="102">
        <v>91</v>
      </c>
      <c r="E40" s="11">
        <v>48</v>
      </c>
      <c r="F40" s="125"/>
      <c r="G40" s="102"/>
      <c r="H40" s="102"/>
    </row>
    <row r="41" spans="1:8" ht="19.5" customHeight="1">
      <c r="A41" s="11">
        <v>24</v>
      </c>
      <c r="B41" s="125" t="s">
        <v>333</v>
      </c>
      <c r="C41" s="102" t="s">
        <v>255</v>
      </c>
      <c r="D41" s="102">
        <v>92</v>
      </c>
      <c r="E41" s="11">
        <v>49</v>
      </c>
      <c r="F41" s="125"/>
      <c r="G41" s="102"/>
      <c r="H41" s="102"/>
    </row>
    <row r="42" spans="1:8" ht="19.5" customHeight="1">
      <c r="A42" s="11">
        <v>25</v>
      </c>
      <c r="B42" s="125" t="s">
        <v>334</v>
      </c>
      <c r="C42" s="102" t="s">
        <v>255</v>
      </c>
      <c r="D42" s="102">
        <v>93</v>
      </c>
      <c r="E42" s="11">
        <v>50</v>
      </c>
      <c r="F42" s="125"/>
      <c r="G42" s="102"/>
      <c r="H42" s="102"/>
    </row>
  </sheetData>
  <sheetProtection algorithmName="SHA-512" hashValue="l2f7RydLaiYDhJNqj7V1tMadumCzoFQVCT9EHUFgYJFmI2b29qgKObXSIEdesruoY+9JFuoICBR9pojwhkhQOg==" saltValue="7AOnV1JlJaji/r2YsgEOnw==" spinCount="100000" sheet="1" objects="1" scenarios="1"/>
  <mergeCells count="9">
    <mergeCell ref="K5:L5"/>
    <mergeCell ref="M5:N5"/>
    <mergeCell ref="J5:J6"/>
    <mergeCell ref="A1:H1"/>
    <mergeCell ref="D3:E3"/>
    <mergeCell ref="F3:H3"/>
    <mergeCell ref="F6:G6"/>
    <mergeCell ref="D6:E6"/>
    <mergeCell ref="B6:C6"/>
  </mergeCells>
  <phoneticPr fontId="1"/>
  <dataValidations count="2">
    <dataValidation type="list" allowBlank="1" showInputMessage="1" showErrorMessage="1" sqref="G18:G42 C18:C42" xr:uid="{96759DA4-8463-4DF4-A004-6B9629AECB58}">
      <formula1>"男,女"</formula1>
    </dataValidation>
    <dataValidation imeMode="halfAlpha" allowBlank="1" showInputMessage="1" showErrorMessage="1" sqref="D18:D42 H18:H42" xr:uid="{A3DFCAD4-D781-403F-BC94-2E3802F6AE3E}"/>
  </dataValidations>
  <pageMargins left="0.70866141732283472" right="0.70866141732283472" top="0.74803149606299213" bottom="0.74803149606299213" header="0.31496062992125984" footer="0.31496062992125984"/>
  <pageSetup paperSize="9" scale="89" fitToHeight="0" orientation="portrait" blackAndWhite="1"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FAD03-7805-4123-B20F-ED7B516D297C}">
  <sheetPr>
    <tabColor rgb="FFFFC000"/>
    <pageSetUpPr fitToPage="1"/>
  </sheetPr>
  <dimension ref="A1:Q36"/>
  <sheetViews>
    <sheetView showZeros="0" view="pageBreakPreview" zoomScale="80" zoomScaleNormal="100" zoomScaleSheetLayoutView="80" workbookViewId="0">
      <selection activeCell="Q17" sqref="Q17"/>
    </sheetView>
  </sheetViews>
  <sheetFormatPr defaultRowHeight="14"/>
  <cols>
    <col min="1" max="1" width="3.75" style="1" customWidth="1"/>
    <col min="2" max="2" width="12" style="1" customWidth="1"/>
    <col min="3" max="3" width="8.08203125" style="1" customWidth="1"/>
    <col min="4" max="4" width="4.5" style="1" customWidth="1"/>
    <col min="5" max="6" width="6.4140625" style="1" customWidth="1"/>
    <col min="7" max="7" width="8.6640625" style="1"/>
    <col min="8" max="14" width="5.25" style="1" customWidth="1"/>
    <col min="15" max="15" width="4.08203125" style="1" customWidth="1"/>
    <col min="16" max="16384" width="8.6640625" style="1"/>
  </cols>
  <sheetData>
    <row r="1" spans="1:17" ht="18" customHeight="1">
      <c r="A1" s="199" t="s">
        <v>189</v>
      </c>
      <c r="B1" s="199"/>
      <c r="C1" s="199"/>
      <c r="D1" s="199"/>
      <c r="E1" s="199"/>
      <c r="F1" s="199"/>
      <c r="G1" s="199"/>
      <c r="H1" s="199"/>
      <c r="I1" s="199"/>
      <c r="J1" s="199"/>
      <c r="K1" s="199"/>
      <c r="L1" s="199"/>
      <c r="M1" s="199"/>
      <c r="N1" s="199"/>
      <c r="O1" s="199"/>
    </row>
    <row r="3" spans="1:17" ht="26" customHeight="1">
      <c r="E3" s="35" t="s">
        <v>169</v>
      </c>
      <c r="F3" s="193">
        <f>SUM(I9:N10)</f>
        <v>90000</v>
      </c>
      <c r="G3" s="193"/>
      <c r="H3" s="193"/>
      <c r="I3" s="193"/>
      <c r="J3" s="19" t="s">
        <v>87</v>
      </c>
      <c r="K3" s="3"/>
      <c r="L3" s="3"/>
      <c r="M3" s="3"/>
    </row>
    <row r="5" spans="1:17" ht="14" customHeight="1">
      <c r="A5" s="201" t="s">
        <v>350</v>
      </c>
      <c r="B5" s="201"/>
      <c r="C5" s="201"/>
      <c r="D5" s="201"/>
      <c r="E5" s="201"/>
      <c r="F5" s="201"/>
      <c r="G5" s="201"/>
      <c r="H5" s="201"/>
      <c r="I5" s="201"/>
      <c r="J5" s="201"/>
      <c r="K5" s="201"/>
      <c r="L5" s="201"/>
      <c r="M5" s="201"/>
      <c r="N5" s="201"/>
      <c r="O5" s="201"/>
    </row>
    <row r="6" spans="1:17">
      <c r="A6" s="201"/>
      <c r="B6" s="201"/>
      <c r="C6" s="201"/>
      <c r="D6" s="201"/>
      <c r="E6" s="201"/>
      <c r="F6" s="201"/>
      <c r="G6" s="201"/>
      <c r="H6" s="201"/>
      <c r="I6" s="201"/>
      <c r="J6" s="201"/>
      <c r="K6" s="201"/>
      <c r="L6" s="201"/>
      <c r="M6" s="201"/>
      <c r="N6" s="201"/>
      <c r="O6" s="201"/>
    </row>
    <row r="7" spans="1:17">
      <c r="A7" s="33"/>
      <c r="B7" s="33"/>
      <c r="C7" s="33"/>
      <c r="D7" s="33"/>
      <c r="E7" s="33"/>
      <c r="F7" s="33"/>
      <c r="G7" s="33"/>
      <c r="H7" s="33"/>
      <c r="I7" s="33"/>
      <c r="J7" s="33"/>
      <c r="K7" s="33"/>
      <c r="L7" s="33"/>
      <c r="M7" s="33"/>
      <c r="N7" s="33"/>
      <c r="O7" s="33"/>
    </row>
    <row r="8" spans="1:17">
      <c r="B8" s="1" t="s">
        <v>11</v>
      </c>
    </row>
    <row r="9" spans="1:17" ht="24" customHeight="1">
      <c r="B9" s="1" t="s">
        <v>235</v>
      </c>
      <c r="H9" s="35" t="s">
        <v>184</v>
      </c>
      <c r="I9" s="193">
        <f>'（１）基本情報シート'!I53</f>
        <v>42000</v>
      </c>
      <c r="J9" s="193"/>
      <c r="K9" s="193"/>
      <c r="L9" s="193"/>
      <c r="M9" s="193"/>
      <c r="N9" s="193"/>
      <c r="O9" s="38" t="s">
        <v>23</v>
      </c>
    </row>
    <row r="10" spans="1:17" ht="24" customHeight="1">
      <c r="B10" s="1" t="s">
        <v>236</v>
      </c>
      <c r="H10" s="35" t="s">
        <v>184</v>
      </c>
      <c r="I10" s="193">
        <f>'（１）基本情報シート'!I54</f>
        <v>48000</v>
      </c>
      <c r="J10" s="193"/>
      <c r="K10" s="193"/>
      <c r="L10" s="193"/>
      <c r="M10" s="193"/>
      <c r="N10" s="193"/>
      <c r="O10" s="34" t="s">
        <v>23</v>
      </c>
    </row>
    <row r="12" spans="1:17">
      <c r="B12" s="1" t="s">
        <v>170</v>
      </c>
    </row>
    <row r="13" spans="1:17" ht="20" customHeight="1">
      <c r="B13" s="213" t="s">
        <v>171</v>
      </c>
      <c r="C13" s="321" t="str">
        <f>'（１）基本情報シート'!F34</f>
        <v>中兵庫信用金庫</v>
      </c>
      <c r="D13" s="322"/>
      <c r="E13" s="322"/>
      <c r="F13" s="323"/>
      <c r="G13" s="214" t="s">
        <v>173</v>
      </c>
      <c r="H13" s="319" t="str">
        <f>'（１）基本情報シート'!F35</f>
        <v>本店</v>
      </c>
      <c r="I13" s="319"/>
      <c r="J13" s="319"/>
      <c r="K13" s="319"/>
      <c r="L13" s="319"/>
      <c r="M13" s="319"/>
      <c r="N13" s="319"/>
    </row>
    <row r="14" spans="1:17" ht="20" customHeight="1">
      <c r="B14" s="213"/>
      <c r="C14" s="324"/>
      <c r="D14" s="307"/>
      <c r="E14" s="307"/>
      <c r="F14" s="325"/>
      <c r="G14" s="214"/>
      <c r="H14" s="319"/>
      <c r="I14" s="319"/>
      <c r="J14" s="319"/>
      <c r="K14" s="319"/>
      <c r="L14" s="319"/>
      <c r="M14" s="319"/>
      <c r="N14" s="319"/>
    </row>
    <row r="15" spans="1:17" ht="20" customHeight="1">
      <c r="B15" s="213"/>
      <c r="C15" s="326"/>
      <c r="D15" s="327"/>
      <c r="E15" s="327"/>
      <c r="F15" s="328"/>
      <c r="G15" s="214"/>
      <c r="H15" s="320"/>
      <c r="I15" s="320"/>
      <c r="J15" s="320"/>
      <c r="K15" s="320"/>
      <c r="L15" s="320"/>
      <c r="M15" s="320"/>
      <c r="N15" s="320"/>
    </row>
    <row r="16" spans="1:17" ht="37.5" customHeight="1">
      <c r="B16" s="11" t="s">
        <v>172</v>
      </c>
      <c r="C16" s="329" t="str">
        <f>'（１）基本情報シート'!F36</f>
        <v>普通</v>
      </c>
      <c r="D16" s="330"/>
      <c r="E16" s="330"/>
      <c r="F16" s="331"/>
      <c r="G16" s="25" t="s">
        <v>174</v>
      </c>
      <c r="H16" s="45">
        <f>'（１）基本情報シート'!F37</f>
        <v>1</v>
      </c>
      <c r="I16" s="46">
        <f>'（１）基本情報シート'!G37</f>
        <v>2</v>
      </c>
      <c r="J16" s="46">
        <f>'（１）基本情報シート'!H37</f>
        <v>3</v>
      </c>
      <c r="K16" s="46">
        <f>'（１）基本情報シート'!I37</f>
        <v>4</v>
      </c>
      <c r="L16" s="46">
        <f>'（１）基本情報シート'!J37</f>
        <v>5</v>
      </c>
      <c r="M16" s="46">
        <f>'（１）基本情報シート'!K37</f>
        <v>6</v>
      </c>
      <c r="N16" s="47">
        <f>'（１）基本情報シート'!L37</f>
        <v>7</v>
      </c>
    </row>
    <row r="17" spans="2:14" ht="22" customHeight="1">
      <c r="B17" s="39" t="s">
        <v>175</v>
      </c>
      <c r="C17" s="313" t="str">
        <f>'（１）基本情報シート'!F38</f>
        <v>ﾀﾝﾊﾞﾛｳｼﾞﾝｸﾗﾌﾞｶｲｹｲ ﾀﾝﾊﾞ ｲﾁﾛｳ</v>
      </c>
      <c r="D17" s="314"/>
      <c r="E17" s="314"/>
      <c r="F17" s="314"/>
      <c r="G17" s="314"/>
      <c r="H17" s="315"/>
      <c r="I17" s="315"/>
      <c r="J17" s="315"/>
      <c r="K17" s="315"/>
      <c r="L17" s="315"/>
      <c r="M17" s="315"/>
      <c r="N17" s="316"/>
    </row>
    <row r="18" spans="2:14" ht="34.5" customHeight="1">
      <c r="B18" s="36" t="s">
        <v>176</v>
      </c>
      <c r="C18" s="317" t="str">
        <f>'（１）基本情報シート'!F39</f>
        <v>丹波老人クラブ　会計　丹波　一郎</v>
      </c>
      <c r="D18" s="317"/>
      <c r="E18" s="317"/>
      <c r="F18" s="317"/>
      <c r="G18" s="317"/>
      <c r="H18" s="317"/>
      <c r="I18" s="317"/>
      <c r="J18" s="317"/>
      <c r="K18" s="317"/>
      <c r="L18" s="317"/>
      <c r="M18" s="317"/>
      <c r="N18" s="317"/>
    </row>
    <row r="20" spans="2:14">
      <c r="B20" s="1" t="s">
        <v>177</v>
      </c>
    </row>
    <row r="22" spans="2:14" ht="18.5" customHeight="1">
      <c r="C22" s="1" t="s">
        <v>185</v>
      </c>
      <c r="E22" s="318" t="s">
        <v>36</v>
      </c>
      <c r="F22" s="318"/>
      <c r="G22" s="312" t="str">
        <f>'（１）基本情報シート'!F8</f>
        <v>丹波老人クラブ</v>
      </c>
      <c r="H22" s="312"/>
      <c r="I22" s="312"/>
      <c r="J22" s="312"/>
      <c r="K22" s="312"/>
      <c r="L22" s="312"/>
      <c r="M22" s="312"/>
      <c r="N22" s="312"/>
    </row>
    <row r="23" spans="2:14" ht="18.5" customHeight="1">
      <c r="E23" s="318" t="s">
        <v>179</v>
      </c>
      <c r="F23" s="318"/>
      <c r="G23" s="311" t="str">
        <f>'（１）基本情報シート'!F11</f>
        <v>丹波　太郎</v>
      </c>
      <c r="H23" s="311"/>
      <c r="I23" s="311"/>
      <c r="J23" s="311"/>
      <c r="K23" s="311"/>
      <c r="L23" s="311"/>
      <c r="M23" s="311"/>
      <c r="N23" s="311"/>
    </row>
    <row r="24" spans="2:14" ht="18.5" customHeight="1">
      <c r="E24" s="318" t="s">
        <v>178</v>
      </c>
      <c r="F24" s="318"/>
      <c r="G24" s="44" t="s">
        <v>168</v>
      </c>
      <c r="H24" s="311" t="str">
        <f>'（１）基本情報シート'!I13</f>
        <v>氷上町常楽211</v>
      </c>
      <c r="I24" s="311"/>
      <c r="J24" s="311"/>
      <c r="K24" s="311"/>
      <c r="L24" s="311"/>
      <c r="M24" s="311"/>
      <c r="N24" s="311"/>
    </row>
    <row r="26" spans="2:14" ht="18.5" customHeight="1">
      <c r="C26" s="1" t="s">
        <v>187</v>
      </c>
      <c r="E26" s="318" t="s">
        <v>186</v>
      </c>
      <c r="F26" s="318"/>
      <c r="G26" s="312" t="str">
        <f>IF('（１）基本情報シート'!A18=TRUE,'（１）基本情報シート'!F11,'（１）基本情報シート'!F17)</f>
        <v>丹波　花子</v>
      </c>
      <c r="H26" s="312"/>
      <c r="I26" s="312"/>
      <c r="J26" s="312"/>
      <c r="K26" s="312"/>
      <c r="L26" s="312"/>
      <c r="M26" s="312"/>
      <c r="N26" s="312"/>
    </row>
    <row r="27" spans="2:14" ht="18.5" customHeight="1">
      <c r="E27" s="318" t="s">
        <v>180</v>
      </c>
      <c r="F27" s="318"/>
      <c r="G27" s="44" t="s">
        <v>168</v>
      </c>
      <c r="H27" s="311" t="str">
        <f>IF('（１）基本情報シート'!A20=TRUE,'（１）基本情報シート'!I13,'（１）基本情報シート'!I19)</f>
        <v>氷上町成松字甲賀1</v>
      </c>
      <c r="I27" s="311"/>
      <c r="J27" s="311"/>
      <c r="K27" s="311"/>
      <c r="L27" s="311"/>
      <c r="M27" s="311"/>
      <c r="N27" s="311"/>
    </row>
    <row r="28" spans="2:14" ht="18.5" customHeight="1">
      <c r="E28" s="318" t="s">
        <v>181</v>
      </c>
      <c r="F28" s="318"/>
      <c r="G28" s="311" t="str">
        <f>IF('（１）基本情報シート'!A22=TRUE,'（１）基本情報シート'!F14,'（１）基本情報シート'!F21)</f>
        <v>0795-82-1001</v>
      </c>
      <c r="H28" s="311"/>
      <c r="I28" s="311"/>
      <c r="J28" s="311"/>
      <c r="K28" s="311"/>
      <c r="L28" s="311"/>
      <c r="M28" s="311"/>
      <c r="N28" s="311"/>
    </row>
    <row r="29" spans="2:14" ht="18.5" customHeight="1">
      <c r="E29" s="318" t="s">
        <v>182</v>
      </c>
      <c r="F29" s="318"/>
      <c r="G29" s="311">
        <f>IF('（１）基本情報シート'!A24=TRUE,'（１）基本情報シート'!F15,'（１）基本情報シート'!F23)</f>
        <v>0</v>
      </c>
      <c r="H29" s="311"/>
      <c r="I29" s="311"/>
      <c r="J29" s="311"/>
      <c r="K29" s="311"/>
      <c r="L29" s="311"/>
      <c r="M29" s="311"/>
      <c r="N29" s="311"/>
    </row>
    <row r="30" spans="2:14">
      <c r="E30" s="1" t="s">
        <v>183</v>
      </c>
    </row>
    <row r="32" spans="2:14" ht="18.5" customHeight="1">
      <c r="C32" s="1" t="s">
        <v>188</v>
      </c>
      <c r="E32" s="318" t="s">
        <v>186</v>
      </c>
      <c r="F32" s="318"/>
      <c r="G32" s="312" t="str">
        <f>IF('（１）基本情報シート'!A26=TRUE,'（１）基本情報シート'!F11,'（１）基本情報シート'!F25)</f>
        <v>丹波　太郎</v>
      </c>
      <c r="H32" s="312"/>
      <c r="I32" s="312"/>
      <c r="J32" s="312"/>
      <c r="K32" s="312"/>
      <c r="L32" s="312"/>
      <c r="M32" s="312"/>
      <c r="N32" s="312"/>
    </row>
    <row r="33" spans="5:14" ht="18.5" customHeight="1">
      <c r="E33" s="318" t="s">
        <v>180</v>
      </c>
      <c r="F33" s="318"/>
      <c r="G33" s="44" t="s">
        <v>168</v>
      </c>
      <c r="H33" s="312" t="str">
        <f>IF('（１）基本情報シート'!A28=TRUE,'（１）基本情報シート'!I13,'（１）基本情報シート'!I27)</f>
        <v>氷上町常楽211</v>
      </c>
      <c r="I33" s="312"/>
      <c r="J33" s="312"/>
      <c r="K33" s="312"/>
      <c r="L33" s="312"/>
      <c r="M33" s="312"/>
      <c r="N33" s="312"/>
    </row>
    <row r="34" spans="5:14" ht="18.5" customHeight="1">
      <c r="E34" s="318" t="s">
        <v>181</v>
      </c>
      <c r="F34" s="318"/>
      <c r="G34" s="311" t="str">
        <f>IF('（１）基本情報シート'!A30=TRUE,'（１）基本情報シート'!F14,'（１）基本情報シート'!F29)</f>
        <v>0795-88-5276</v>
      </c>
      <c r="H34" s="311"/>
      <c r="I34" s="311"/>
      <c r="J34" s="311"/>
      <c r="K34" s="311"/>
      <c r="L34" s="311"/>
      <c r="M34" s="311"/>
      <c r="N34" s="311"/>
    </row>
    <row r="35" spans="5:14" ht="18.5" customHeight="1">
      <c r="E35" s="318" t="s">
        <v>182</v>
      </c>
      <c r="F35" s="318"/>
      <c r="G35" s="311">
        <f>IF('（１）基本情報シート'!A32=TRUE,'（１）基本情報シート'!F15,'（１）基本情報シート'!F31)</f>
        <v>0</v>
      </c>
      <c r="H35" s="311"/>
      <c r="I35" s="311"/>
      <c r="J35" s="311"/>
      <c r="K35" s="311"/>
      <c r="L35" s="311"/>
      <c r="M35" s="311"/>
      <c r="N35" s="311"/>
    </row>
    <row r="36" spans="5:14">
      <c r="E36" s="1" t="s">
        <v>183</v>
      </c>
    </row>
  </sheetData>
  <sheetProtection algorithmName="SHA-512" hashValue="+apF1XmrbzpVhemoh4Q+OiT454FKP0KKu7KSScm5roPkjMw9NnkKFhRhYxPjquHmZUPilp/EBLmkd6JIA5HwZQ==" saltValue="G/7BgrTT2uLtGeseis/pGw==" spinCount="100000" sheet="1" objects="1" scenarios="1"/>
  <mergeCells count="34">
    <mergeCell ref="E32:F32"/>
    <mergeCell ref="E33:F33"/>
    <mergeCell ref="E34:F34"/>
    <mergeCell ref="E35:F35"/>
    <mergeCell ref="C16:F16"/>
    <mergeCell ref="E23:F23"/>
    <mergeCell ref="E26:F26"/>
    <mergeCell ref="E27:F27"/>
    <mergeCell ref="E28:F28"/>
    <mergeCell ref="E29:F29"/>
    <mergeCell ref="G29:N29"/>
    <mergeCell ref="G32:N32"/>
    <mergeCell ref="G34:N34"/>
    <mergeCell ref="G35:N35"/>
    <mergeCell ref="H33:N33"/>
    <mergeCell ref="A1:O1"/>
    <mergeCell ref="E22:F22"/>
    <mergeCell ref="E24:F24"/>
    <mergeCell ref="G22:N22"/>
    <mergeCell ref="G23:N23"/>
    <mergeCell ref="A5:O6"/>
    <mergeCell ref="B13:B15"/>
    <mergeCell ref="G13:G15"/>
    <mergeCell ref="H13:N15"/>
    <mergeCell ref="C13:F15"/>
    <mergeCell ref="F3:I3"/>
    <mergeCell ref="I9:N9"/>
    <mergeCell ref="I10:N10"/>
    <mergeCell ref="H27:N27"/>
    <mergeCell ref="H24:N24"/>
    <mergeCell ref="G26:N26"/>
    <mergeCell ref="G28:N28"/>
    <mergeCell ref="C17:N17"/>
    <mergeCell ref="C18:N18"/>
  </mergeCells>
  <phoneticPr fontId="1"/>
  <dataValidations count="2">
    <dataValidation imeMode="fullAlpha" allowBlank="1" showInputMessage="1" showErrorMessage="1" sqref="I9:N10" xr:uid="{F6814C11-C87E-481C-9D62-8A5F25EF1389}"/>
    <dataValidation imeMode="halfAlpha" allowBlank="1" showInputMessage="1" showErrorMessage="1" sqref="F3:I3" xr:uid="{C37726E1-3CA4-4C62-BC44-587265E311B3}"/>
  </dataValidations>
  <pageMargins left="0.70866141732283472" right="0.70866141732283472" top="0.74803149606299213" bottom="0.74803149606299213" header="0.31496062992125984" footer="0.31496062992125984"/>
  <pageSetup paperSize="9" scale="88" fitToHeight="0" orientation="portrait" blackAndWhite="1"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D2B28-303E-44E2-8B59-CB8881A8BFB3}">
  <dimension ref="A1:BK57"/>
  <sheetViews>
    <sheetView workbookViewId="0">
      <selection activeCell="F17" sqref="F17"/>
    </sheetView>
  </sheetViews>
  <sheetFormatPr defaultRowHeight="18" outlineLevelCol="1"/>
  <cols>
    <col min="1" max="14" width="3.6640625" style="337" customWidth="1" outlineLevel="1"/>
    <col min="15" max="16" width="5.25" style="337" customWidth="1" outlineLevel="1"/>
    <col min="20" max="62" width="4.4140625" customWidth="1"/>
  </cols>
  <sheetData>
    <row r="1" spans="1:63">
      <c r="A1" s="332" t="s">
        <v>353</v>
      </c>
      <c r="B1" s="332"/>
      <c r="C1" s="332" t="s">
        <v>354</v>
      </c>
      <c r="D1" s="332"/>
      <c r="E1" s="332" t="s">
        <v>355</v>
      </c>
      <c r="F1" s="332"/>
      <c r="G1" s="332" t="s">
        <v>356</v>
      </c>
      <c r="H1" s="332"/>
      <c r="I1" s="332" t="s">
        <v>357</v>
      </c>
      <c r="J1" s="332"/>
      <c r="K1" s="332" t="s">
        <v>358</v>
      </c>
      <c r="L1" s="332"/>
      <c r="M1" s="332" t="s">
        <v>359</v>
      </c>
      <c r="N1" s="332"/>
      <c r="O1" s="333" t="s">
        <v>360</v>
      </c>
      <c r="P1" s="333" t="s">
        <v>361</v>
      </c>
      <c r="T1" s="338" t="s">
        <v>367</v>
      </c>
      <c r="U1" s="338"/>
      <c r="V1" s="338"/>
      <c r="W1" s="338"/>
      <c r="X1" s="338"/>
      <c r="Y1" s="338"/>
      <c r="Z1" s="338"/>
      <c r="AA1" s="338"/>
      <c r="AB1" s="338"/>
      <c r="AC1" s="338"/>
      <c r="AD1" s="338"/>
      <c r="AE1" s="338"/>
      <c r="AF1" s="338"/>
      <c r="AG1" s="338"/>
      <c r="AH1" s="338"/>
      <c r="AI1" s="338"/>
      <c r="AJ1" s="338"/>
      <c r="AK1" s="338"/>
      <c r="AL1" s="338"/>
      <c r="AM1" s="338"/>
      <c r="AN1" s="339" t="s">
        <v>368</v>
      </c>
      <c r="AO1" s="340"/>
      <c r="AP1" s="340"/>
      <c r="AQ1" s="340"/>
      <c r="AR1" s="340"/>
      <c r="AS1" s="340"/>
      <c r="AT1" s="340"/>
      <c r="AU1" s="340"/>
      <c r="AV1" s="340"/>
      <c r="AW1" s="340"/>
      <c r="AX1" s="341"/>
      <c r="AY1" s="338" t="s">
        <v>393</v>
      </c>
      <c r="AZ1" s="338"/>
      <c r="BA1" s="338"/>
      <c r="BB1" s="338"/>
      <c r="BC1" s="338"/>
      <c r="BD1" s="338"/>
      <c r="BE1" s="338"/>
      <c r="BF1" s="338"/>
      <c r="BG1" s="338"/>
      <c r="BH1" s="338"/>
      <c r="BI1" s="338"/>
      <c r="BJ1" s="338"/>
    </row>
    <row r="2" spans="1:63">
      <c r="A2" s="332"/>
      <c r="B2" s="332"/>
      <c r="C2" s="332"/>
      <c r="D2" s="332"/>
      <c r="E2" s="332"/>
      <c r="F2" s="332"/>
      <c r="G2" s="332"/>
      <c r="H2" s="332"/>
      <c r="I2" s="332"/>
      <c r="J2" s="332"/>
      <c r="K2" s="332"/>
      <c r="L2" s="332"/>
      <c r="M2" s="332"/>
      <c r="N2" s="332"/>
      <c r="O2" s="333"/>
      <c r="P2" s="333"/>
      <c r="T2" s="342" t="s">
        <v>369</v>
      </c>
      <c r="U2" s="342" t="s">
        <v>370</v>
      </c>
      <c r="V2" s="342" t="s">
        <v>371</v>
      </c>
      <c r="W2" s="342" t="s">
        <v>372</v>
      </c>
      <c r="X2" s="342" t="s">
        <v>373</v>
      </c>
      <c r="Y2" s="342" t="s">
        <v>374</v>
      </c>
      <c r="Z2" s="342" t="s">
        <v>375</v>
      </c>
      <c r="AA2" s="342" t="s">
        <v>376</v>
      </c>
      <c r="AB2" s="342" t="s">
        <v>377</v>
      </c>
      <c r="AC2" s="342" t="s">
        <v>378</v>
      </c>
      <c r="AD2" s="342" t="s">
        <v>379</v>
      </c>
      <c r="AE2" s="342" t="s">
        <v>380</v>
      </c>
      <c r="AF2" s="342" t="s">
        <v>381</v>
      </c>
      <c r="AG2" s="342" t="s">
        <v>382</v>
      </c>
      <c r="AH2" s="342" t="s">
        <v>383</v>
      </c>
      <c r="AI2" s="342" t="s">
        <v>384</v>
      </c>
      <c r="AJ2" s="342" t="s">
        <v>385</v>
      </c>
      <c r="AK2" s="342" t="s">
        <v>386</v>
      </c>
      <c r="AL2" s="342" t="s">
        <v>387</v>
      </c>
      <c r="AM2" s="342" t="s">
        <v>388</v>
      </c>
      <c r="AN2" s="342" t="s">
        <v>369</v>
      </c>
      <c r="AO2" s="342" t="s">
        <v>370</v>
      </c>
      <c r="AP2" s="343" t="s">
        <v>389</v>
      </c>
      <c r="AQ2" s="343" t="s">
        <v>390</v>
      </c>
      <c r="AR2" s="342" t="s">
        <v>391</v>
      </c>
      <c r="AS2" s="342" t="s">
        <v>383</v>
      </c>
      <c r="AT2" s="342" t="s">
        <v>384</v>
      </c>
      <c r="AU2" s="342" t="s">
        <v>385</v>
      </c>
      <c r="AV2" s="342" t="s">
        <v>386</v>
      </c>
      <c r="AW2" s="342" t="s">
        <v>387</v>
      </c>
      <c r="AX2" s="342" t="s">
        <v>388</v>
      </c>
      <c r="AY2" s="342" t="s">
        <v>369</v>
      </c>
      <c r="AZ2" s="342" t="s">
        <v>370</v>
      </c>
      <c r="BA2" s="342" t="s">
        <v>371</v>
      </c>
      <c r="BB2" s="342" t="s">
        <v>372</v>
      </c>
      <c r="BC2" s="342" t="s">
        <v>374</v>
      </c>
      <c r="BD2" s="342" t="s">
        <v>375</v>
      </c>
      <c r="BE2" s="342" t="s">
        <v>382</v>
      </c>
      <c r="BF2" s="342" t="s">
        <v>383</v>
      </c>
      <c r="BG2" s="342" t="s">
        <v>384</v>
      </c>
      <c r="BH2" s="342" t="s">
        <v>385</v>
      </c>
      <c r="BI2" s="342" t="s">
        <v>392</v>
      </c>
      <c r="BJ2" s="342" t="s">
        <v>382</v>
      </c>
    </row>
    <row r="3" spans="1:63">
      <c r="A3" s="334">
        <f>'（６）会員名簿'!B7</f>
        <v>0</v>
      </c>
      <c r="B3" s="334">
        <f>'（６）会員名簿'!D7</f>
        <v>0</v>
      </c>
      <c r="C3" s="334">
        <f>'（６）会員名簿'!B8</f>
        <v>0</v>
      </c>
      <c r="D3" s="334">
        <f>'（６）会員名簿'!D8</f>
        <v>0</v>
      </c>
      <c r="E3" s="334">
        <f>'（６）会員名簿'!B9</f>
        <v>1</v>
      </c>
      <c r="F3" s="334">
        <f>'（６）会員名簿'!D9</f>
        <v>1</v>
      </c>
      <c r="G3" s="334">
        <f>'（６）会員名簿'!B10</f>
        <v>4</v>
      </c>
      <c r="H3" s="334">
        <f>'（６）会員名簿'!D10</f>
        <v>6</v>
      </c>
      <c r="I3" s="334">
        <f>'（６）会員名簿'!B11</f>
        <v>5</v>
      </c>
      <c r="J3" s="334">
        <f>'（６）会員名簿'!D11</f>
        <v>0</v>
      </c>
      <c r="K3" s="334">
        <f>'（６）会員名簿'!B12</f>
        <v>5</v>
      </c>
      <c r="L3" s="334">
        <f>'（６）会員名簿'!D12</f>
        <v>0</v>
      </c>
      <c r="M3" s="334">
        <f>'（６）会員名簿'!B13</f>
        <v>9</v>
      </c>
      <c r="N3" s="334">
        <f>'（６）会員名簿'!D13</f>
        <v>0</v>
      </c>
      <c r="O3" s="334">
        <f>SUM(A3:N3)</f>
        <v>31</v>
      </c>
      <c r="P3" s="334" t="str" cm="1">
        <f t="array" ref="P3:R3">IF('（１）基本情報シート'!F10:H10=O3,"OK","ERROR")</f>
        <v>OK</v>
      </c>
      <c r="Q3" t="str">
        <v>ERROR</v>
      </c>
      <c r="R3" t="str">
        <v>ERROR</v>
      </c>
      <c r="T3" s="344">
        <f>IF('（５）活動強化推進事業計画書　※単老のみ'!M12="はい",1,0)</f>
        <v>1</v>
      </c>
      <c r="U3" s="344">
        <f>IF('（５）活動強化推進事業計画書　※単老のみ'!M13="はい",1,0)</f>
        <v>0</v>
      </c>
      <c r="V3" s="344">
        <f>IF('（５）活動強化推進事業計画書　※単老のみ'!M15="はい",1,0)</f>
        <v>1</v>
      </c>
      <c r="W3" s="344">
        <f>IF('（５）活動強化推進事業計画書　※単老のみ'!M16="はい",1,0)</f>
        <v>1</v>
      </c>
      <c r="X3" s="344">
        <f>IF('（５）活動強化推進事業計画書　※単老のみ'!M17="はい",1,0)</f>
        <v>0</v>
      </c>
      <c r="Y3" s="344">
        <f>IF('（５）活動強化推進事業計画書　※単老のみ'!M20="はい",1,0)</f>
        <v>0</v>
      </c>
      <c r="Z3" s="344">
        <f>IF('（５）活動強化推進事業計画書　※単老のみ'!M22="はい",1,0)</f>
        <v>0</v>
      </c>
      <c r="AA3" s="344">
        <f>IF('（５）活動強化推進事業計画書　※単老のみ'!M24="はい",1,0)</f>
        <v>1</v>
      </c>
      <c r="AB3" s="344">
        <f>IF('（５）活動強化推進事業計画書　※単老のみ'!M25="はい",1,0)</f>
        <v>0</v>
      </c>
      <c r="AC3" s="344">
        <f>IF('（５）活動強化推進事業計画書　※単老のみ'!M26="はい",1,0)</f>
        <v>1</v>
      </c>
      <c r="AD3" s="344">
        <f>IF('（５）活動強化推進事業計画書　※単老のみ'!M28="はい",1,0)</f>
        <v>0</v>
      </c>
      <c r="AE3" s="344">
        <f>IF('（５）活動強化推進事業計画書　※単老のみ'!M29="はい",1,0)</f>
        <v>0</v>
      </c>
      <c r="AF3" s="344">
        <f>IF('（５）活動強化推進事業計画書　※単老のみ'!M30="はい",1,0)</f>
        <v>0</v>
      </c>
      <c r="AG3" s="344"/>
      <c r="AH3" s="344"/>
      <c r="AI3" s="344"/>
      <c r="AJ3" s="344"/>
      <c r="AK3" s="344"/>
      <c r="AL3" s="344"/>
      <c r="AM3" s="344"/>
      <c r="AN3" s="344">
        <f>IF('（５）活動強化推進事業計画書　※単老のみ'!M38="はい",1,0)</f>
        <v>0</v>
      </c>
      <c r="AO3" s="344">
        <f>IF('（５）活動強化推進事業計画書　※単老のみ'!M39="はい",1,0)</f>
        <v>0</v>
      </c>
      <c r="AP3" s="344">
        <f>IF('（５）活動強化推進事業計画書　※単老のみ'!M41="はい",1,0)</f>
        <v>0</v>
      </c>
      <c r="AQ3" s="344">
        <f>IF('（５）活動強化推進事業計画書　※単老のみ'!M42="はい",1,0)</f>
        <v>0</v>
      </c>
      <c r="AR3" s="344"/>
      <c r="AS3" s="344"/>
      <c r="AT3" s="344"/>
      <c r="AU3" s="344"/>
      <c r="AV3" s="344"/>
      <c r="AW3" s="344"/>
      <c r="AX3" s="344"/>
      <c r="AY3" s="344">
        <f>IF('（５）活動強化推進事業計画書　※単老のみ'!M50="はい",1,0)</f>
        <v>0</v>
      </c>
      <c r="AZ3" s="344">
        <f>IF('（５）活動強化推進事業計画書　※単老のみ'!M52="はい",1,0)</f>
        <v>1</v>
      </c>
      <c r="BA3" s="344">
        <f>IF('（５）活動強化推進事業計画書　※単老のみ'!M54="はい",1,0)</f>
        <v>1</v>
      </c>
      <c r="BB3" s="344">
        <f>IF('（５）活動強化推進事業計画書　※単老のみ'!M55="はい",1,0)</f>
        <v>0</v>
      </c>
      <c r="BC3" s="344">
        <f>IF('（５）活動強化推進事業計画書　※単老のみ'!M57="はい",1,0)</f>
        <v>0</v>
      </c>
      <c r="BD3" s="344">
        <f>IF('（５）活動強化推進事業計画書　※単老のみ'!M58="はい",1,0)</f>
        <v>1</v>
      </c>
      <c r="BE3" s="344"/>
      <c r="BF3" s="344"/>
      <c r="BG3" s="344"/>
      <c r="BH3" s="344"/>
      <c r="BI3" s="344"/>
      <c r="BJ3" s="344"/>
      <c r="BK3" s="344">
        <f>SUM(T3:BJ3)</f>
        <v>8</v>
      </c>
    </row>
    <row r="4" spans="1:63">
      <c r="A4" s="334">
        <f>SUBTOTAL(9,A3:A3)</f>
        <v>0</v>
      </c>
      <c r="B4" s="334">
        <f>SUBTOTAL(9,B3:B3)</f>
        <v>0</v>
      </c>
      <c r="C4" s="334">
        <f>SUBTOTAL(9,C3:C3)</f>
        <v>0</v>
      </c>
      <c r="D4" s="334">
        <f>SUBTOTAL(9,D3:D3)</f>
        <v>0</v>
      </c>
      <c r="E4" s="334">
        <f>SUBTOTAL(9,E3:E3)</f>
        <v>1</v>
      </c>
      <c r="F4" s="334">
        <f>SUBTOTAL(9,F3:F3)</f>
        <v>1</v>
      </c>
      <c r="G4" s="334">
        <f>SUBTOTAL(9,G3:G3)</f>
        <v>4</v>
      </c>
      <c r="H4" s="334">
        <f>SUBTOTAL(9,H3:H3)</f>
        <v>6</v>
      </c>
      <c r="I4" s="334">
        <f>SUBTOTAL(9,I3:I3)</f>
        <v>5</v>
      </c>
      <c r="J4" s="334">
        <f>SUBTOTAL(9,J3:J3)</f>
        <v>0</v>
      </c>
      <c r="K4" s="334">
        <f>SUBTOTAL(9,K3:K3)</f>
        <v>5</v>
      </c>
      <c r="L4" s="334">
        <f>SUBTOTAL(9,L3:L3)</f>
        <v>0</v>
      </c>
      <c r="M4" s="334">
        <f>SUBTOTAL(9,M3:M3)</f>
        <v>9</v>
      </c>
      <c r="N4" s="334">
        <f>SUBTOTAL(9,N3:N3)</f>
        <v>0</v>
      </c>
      <c r="O4" s="334">
        <f>SUBTOTAL(9,O3:O3)</f>
        <v>31</v>
      </c>
      <c r="P4" s="334" t="str" cm="1">
        <f t="array" ref="P4:R4">IF('（１）基本情報シート'!F10:H10=O4,"OK","ERROR")</f>
        <v>OK</v>
      </c>
      <c r="Q4" t="str">
        <v>ERROR</v>
      </c>
      <c r="R4" t="str">
        <v>ERROR</v>
      </c>
      <c r="T4" s="344">
        <f>SUM(T3)</f>
        <v>1</v>
      </c>
      <c r="U4" s="344">
        <f t="shared" ref="U3:BK4" si="0">SUM(U3)</f>
        <v>0</v>
      </c>
      <c r="V4" s="344">
        <f t="shared" si="0"/>
        <v>1</v>
      </c>
      <c r="W4" s="344">
        <f t="shared" si="0"/>
        <v>1</v>
      </c>
      <c r="X4" s="344">
        <f t="shared" si="0"/>
        <v>0</v>
      </c>
      <c r="Y4" s="344">
        <f t="shared" si="0"/>
        <v>0</v>
      </c>
      <c r="Z4" s="344">
        <f t="shared" si="0"/>
        <v>0</v>
      </c>
      <c r="AA4" s="344">
        <f t="shared" si="0"/>
        <v>1</v>
      </c>
      <c r="AB4" s="344">
        <f t="shared" si="0"/>
        <v>0</v>
      </c>
      <c r="AC4" s="344">
        <f t="shared" si="0"/>
        <v>1</v>
      </c>
      <c r="AD4" s="344">
        <f t="shared" si="0"/>
        <v>0</v>
      </c>
      <c r="AE4" s="344">
        <f t="shared" si="0"/>
        <v>0</v>
      </c>
      <c r="AF4" s="344">
        <f t="shared" si="0"/>
        <v>0</v>
      </c>
      <c r="AG4" s="344">
        <f t="shared" si="0"/>
        <v>0</v>
      </c>
      <c r="AH4" s="344">
        <f t="shared" si="0"/>
        <v>0</v>
      </c>
      <c r="AI4" s="344">
        <f t="shared" si="0"/>
        <v>0</v>
      </c>
      <c r="AJ4" s="344">
        <f t="shared" si="0"/>
        <v>0</v>
      </c>
      <c r="AK4" s="344">
        <f t="shared" si="0"/>
        <v>0</v>
      </c>
      <c r="AL4" s="344">
        <f t="shared" si="0"/>
        <v>0</v>
      </c>
      <c r="AM4" s="344">
        <f t="shared" si="0"/>
        <v>0</v>
      </c>
      <c r="AN4" s="344">
        <f t="shared" si="0"/>
        <v>0</v>
      </c>
      <c r="AO4" s="344">
        <f t="shared" si="0"/>
        <v>0</v>
      </c>
      <c r="AP4" s="344">
        <f t="shared" si="0"/>
        <v>0</v>
      </c>
      <c r="AQ4" s="344">
        <f t="shared" si="0"/>
        <v>0</v>
      </c>
      <c r="AR4" s="344">
        <f t="shared" si="0"/>
        <v>0</v>
      </c>
      <c r="AS4" s="344">
        <f t="shared" si="0"/>
        <v>0</v>
      </c>
      <c r="AT4" s="344">
        <f t="shared" si="0"/>
        <v>0</v>
      </c>
      <c r="AU4" s="344">
        <f t="shared" si="0"/>
        <v>0</v>
      </c>
      <c r="AV4" s="344">
        <f t="shared" si="0"/>
        <v>0</v>
      </c>
      <c r="AW4" s="344">
        <f t="shared" si="0"/>
        <v>0</v>
      </c>
      <c r="AX4" s="344">
        <f t="shared" si="0"/>
        <v>0</v>
      </c>
      <c r="AY4" s="344">
        <f t="shared" si="0"/>
        <v>0</v>
      </c>
      <c r="AZ4" s="344">
        <f t="shared" si="0"/>
        <v>1</v>
      </c>
      <c r="BA4" s="344">
        <f t="shared" si="0"/>
        <v>1</v>
      </c>
      <c r="BB4" s="344">
        <f t="shared" si="0"/>
        <v>0</v>
      </c>
      <c r="BC4" s="344">
        <f t="shared" si="0"/>
        <v>0</v>
      </c>
      <c r="BD4" s="344">
        <f t="shared" si="0"/>
        <v>1</v>
      </c>
      <c r="BE4" s="344">
        <f t="shared" si="0"/>
        <v>0</v>
      </c>
      <c r="BF4" s="344">
        <f t="shared" si="0"/>
        <v>0</v>
      </c>
      <c r="BG4" s="344">
        <f t="shared" si="0"/>
        <v>0</v>
      </c>
      <c r="BH4" s="344">
        <f t="shared" si="0"/>
        <v>0</v>
      </c>
      <c r="BI4" s="344">
        <f t="shared" si="0"/>
        <v>0</v>
      </c>
      <c r="BJ4" s="344">
        <f t="shared" si="0"/>
        <v>0</v>
      </c>
    </row>
    <row r="5" spans="1:63">
      <c r="A5" s="335"/>
      <c r="B5" s="335"/>
      <c r="C5" s="335"/>
      <c r="D5" s="335"/>
      <c r="E5" s="335"/>
      <c r="F5" s="335"/>
      <c r="G5" s="335"/>
      <c r="H5" s="335"/>
      <c r="I5" s="335"/>
      <c r="J5" s="335"/>
      <c r="K5" s="335"/>
      <c r="L5" s="335"/>
      <c r="M5" s="335"/>
      <c r="N5" s="335"/>
      <c r="O5" s="335"/>
      <c r="P5" s="335"/>
    </row>
    <row r="6" spans="1:63">
      <c r="A6" s="335"/>
      <c r="B6" s="335"/>
      <c r="C6" s="335"/>
      <c r="D6" s="335"/>
      <c r="E6" s="335"/>
      <c r="F6" s="335"/>
      <c r="G6" s="335"/>
      <c r="H6" s="335"/>
      <c r="I6" s="335"/>
      <c r="J6" s="335"/>
      <c r="K6" s="335"/>
      <c r="L6" s="335"/>
      <c r="M6" s="335"/>
      <c r="N6" s="335"/>
      <c r="O6" s="335"/>
      <c r="P6" s="335"/>
    </row>
    <row r="7" spans="1:63">
      <c r="A7" s="335"/>
      <c r="B7" s="335"/>
      <c r="C7" s="335"/>
      <c r="D7" s="335"/>
      <c r="E7" s="335"/>
      <c r="F7" s="335"/>
      <c r="G7" s="335"/>
      <c r="H7" s="335" t="s">
        <v>362</v>
      </c>
      <c r="I7" s="335">
        <f>A4+C4+E4+G4+I4+K4+M4</f>
        <v>24</v>
      </c>
      <c r="J7" s="335"/>
      <c r="K7" s="335"/>
      <c r="L7" s="335"/>
      <c r="M7" s="335"/>
      <c r="N7" s="335"/>
      <c r="O7" s="335"/>
      <c r="P7" s="335"/>
    </row>
    <row r="8" spans="1:63">
      <c r="A8" s="335"/>
      <c r="B8" s="335"/>
      <c r="C8" s="335"/>
      <c r="D8" s="335"/>
      <c r="E8" s="335"/>
      <c r="F8" s="335"/>
      <c r="G8" s="335"/>
      <c r="H8" s="335" t="s">
        <v>363</v>
      </c>
      <c r="I8" s="335">
        <f>B4+D4+F4+H4+J4+L4+N4</f>
        <v>7</v>
      </c>
      <c r="J8" s="335"/>
      <c r="K8" s="335"/>
      <c r="L8" s="335"/>
      <c r="M8" s="335"/>
      <c r="N8" s="335"/>
      <c r="O8" s="335"/>
      <c r="P8" s="335"/>
    </row>
    <row r="9" spans="1:63">
      <c r="A9" s="335"/>
      <c r="B9" s="335"/>
      <c r="C9" s="335"/>
      <c r="D9" s="335"/>
      <c r="E9" s="335"/>
      <c r="F9" s="335"/>
      <c r="G9" s="335"/>
      <c r="H9" s="335"/>
      <c r="I9" s="335"/>
      <c r="J9" s="335"/>
      <c r="K9" s="335"/>
      <c r="L9" s="335"/>
      <c r="M9" s="335"/>
      <c r="N9" s="335"/>
      <c r="O9" s="335"/>
      <c r="P9" s="335"/>
    </row>
    <row r="10" spans="1:63">
      <c r="A10" s="335"/>
      <c r="B10" s="335"/>
      <c r="C10" s="335"/>
      <c r="D10" s="335"/>
      <c r="E10" s="335"/>
      <c r="F10" s="335"/>
      <c r="G10" s="335"/>
      <c r="H10" s="335"/>
      <c r="I10" s="335"/>
      <c r="J10" s="335"/>
      <c r="K10" s="335"/>
      <c r="L10" s="335"/>
      <c r="M10" s="335"/>
      <c r="N10" s="335"/>
      <c r="O10" s="335"/>
      <c r="P10" s="335"/>
    </row>
    <row r="11" spans="1:63">
      <c r="A11" s="335"/>
      <c r="B11" s="335"/>
      <c r="C11" s="335"/>
      <c r="D11" s="335"/>
      <c r="E11" s="335"/>
      <c r="F11" s="335"/>
      <c r="G11" s="335"/>
      <c r="H11" s="335"/>
      <c r="I11" s="335"/>
      <c r="J11" s="335"/>
      <c r="K11" s="335"/>
      <c r="L11" s="335"/>
      <c r="M11" s="335"/>
      <c r="N11" s="335"/>
      <c r="O11" s="335"/>
      <c r="P11" s="335"/>
    </row>
    <row r="12" spans="1:63">
      <c r="A12" s="335"/>
      <c r="B12" s="335"/>
      <c r="C12" s="335"/>
      <c r="D12" s="335"/>
      <c r="E12" s="335"/>
      <c r="F12" s="335"/>
      <c r="G12" s="335"/>
      <c r="H12" s="335"/>
      <c r="I12" s="335"/>
      <c r="J12" s="335"/>
      <c r="K12" s="335"/>
      <c r="L12" s="335"/>
      <c r="M12" s="335"/>
      <c r="N12" s="335"/>
      <c r="O12" s="335"/>
      <c r="P12" s="335"/>
    </row>
    <row r="13" spans="1:63">
      <c r="A13" s="335"/>
      <c r="B13" s="335"/>
      <c r="C13" s="335"/>
      <c r="D13" s="335"/>
      <c r="E13" s="335"/>
      <c r="F13" s="335"/>
      <c r="G13" s="335"/>
      <c r="H13" s="335"/>
      <c r="I13" s="335"/>
      <c r="J13" s="335"/>
      <c r="K13" s="335"/>
      <c r="L13" s="335"/>
      <c r="M13" s="335"/>
      <c r="N13" s="335"/>
      <c r="O13" s="335"/>
      <c r="P13" s="335"/>
    </row>
    <row r="14" spans="1:63">
      <c r="A14" s="335"/>
      <c r="B14" s="335"/>
      <c r="C14" s="335"/>
      <c r="D14" s="335"/>
      <c r="E14" s="335"/>
      <c r="F14" s="335"/>
      <c r="G14" s="335"/>
      <c r="H14" s="335"/>
      <c r="I14" s="335"/>
      <c r="J14" s="335"/>
      <c r="K14" s="335"/>
      <c r="L14" s="335"/>
      <c r="M14" s="335"/>
      <c r="N14" s="335"/>
      <c r="O14" s="335"/>
      <c r="P14" s="335"/>
    </row>
    <row r="15" spans="1:63">
      <c r="A15" s="335"/>
      <c r="B15" s="335"/>
      <c r="C15" s="335"/>
      <c r="D15" s="335"/>
      <c r="E15" s="335"/>
      <c r="F15" s="335"/>
      <c r="G15" s="335"/>
      <c r="H15" s="335"/>
      <c r="I15" s="335"/>
      <c r="J15" s="335"/>
      <c r="K15" s="335"/>
      <c r="L15" s="335"/>
      <c r="M15" s="335"/>
      <c r="N15" s="335"/>
      <c r="O15" s="335"/>
      <c r="P15" s="335"/>
    </row>
    <row r="16" spans="1:63">
      <c r="A16" s="335"/>
      <c r="B16" s="335"/>
      <c r="C16" s="335"/>
      <c r="D16" s="335"/>
      <c r="E16" s="335"/>
      <c r="F16" s="335"/>
      <c r="G16" s="335"/>
      <c r="H16" s="335"/>
      <c r="I16" s="335"/>
      <c r="J16" s="335"/>
      <c r="K16" s="335"/>
      <c r="L16" s="335"/>
      <c r="M16" s="335"/>
      <c r="N16" s="335"/>
      <c r="O16" s="335"/>
      <c r="P16" s="335"/>
    </row>
    <row r="17" spans="1:16">
      <c r="A17" s="335"/>
      <c r="B17" s="335"/>
      <c r="C17" s="335"/>
      <c r="D17" s="335"/>
      <c r="E17" s="335"/>
      <c r="F17" s="335"/>
      <c r="G17" s="335"/>
      <c r="H17" s="335"/>
      <c r="I17" s="335"/>
      <c r="J17" s="335"/>
      <c r="K17" s="335"/>
      <c r="L17" s="335"/>
      <c r="M17" s="335"/>
      <c r="N17" s="335"/>
      <c r="O17" s="335"/>
      <c r="P17" s="335"/>
    </row>
    <row r="18" spans="1:16">
      <c r="A18" s="335"/>
      <c r="B18" s="335"/>
      <c r="C18" s="335"/>
      <c r="D18" s="335"/>
      <c r="E18" s="335"/>
      <c r="F18" s="335"/>
      <c r="G18" s="335"/>
      <c r="H18" s="335"/>
      <c r="I18" s="335"/>
      <c r="J18" s="335"/>
      <c r="K18" s="335"/>
      <c r="L18" s="335"/>
      <c r="M18" s="335"/>
      <c r="N18" s="335"/>
      <c r="O18" s="335"/>
      <c r="P18" s="335"/>
    </row>
    <row r="19" spans="1:16">
      <c r="A19" s="335"/>
      <c r="B19" s="335"/>
      <c r="C19" s="335"/>
      <c r="D19" s="335"/>
      <c r="E19" s="335"/>
      <c r="F19" s="335"/>
      <c r="G19" s="335"/>
      <c r="H19" s="335"/>
      <c r="I19" s="335"/>
      <c r="J19" s="335"/>
      <c r="K19" s="335"/>
      <c r="L19" s="335"/>
      <c r="M19" s="335"/>
      <c r="N19" s="335"/>
      <c r="O19" s="335"/>
      <c r="P19" s="335"/>
    </row>
    <row r="20" spans="1:16">
      <c r="A20" s="335"/>
      <c r="B20" s="335"/>
      <c r="C20" s="335"/>
      <c r="D20" s="335"/>
      <c r="E20" s="335"/>
      <c r="F20" s="335"/>
      <c r="G20" s="335"/>
      <c r="H20" s="335"/>
      <c r="I20" s="335"/>
      <c r="J20" s="335"/>
      <c r="K20" s="335"/>
      <c r="L20" s="335"/>
      <c r="M20" s="335"/>
      <c r="N20" s="335"/>
      <c r="O20" s="335"/>
      <c r="P20" s="335"/>
    </row>
    <row r="21" spans="1:16">
      <c r="A21" s="335"/>
      <c r="B21" s="335"/>
      <c r="C21" s="335"/>
      <c r="D21" s="335"/>
      <c r="E21" s="335"/>
      <c r="F21" s="335"/>
      <c r="G21" s="335"/>
      <c r="H21" s="335"/>
      <c r="I21" s="335"/>
      <c r="J21" s="335"/>
      <c r="K21" s="335"/>
      <c r="L21" s="335"/>
      <c r="M21" s="335"/>
      <c r="N21" s="335"/>
      <c r="O21" s="335"/>
      <c r="P21" s="335"/>
    </row>
    <row r="22" spans="1:16">
      <c r="A22" s="335"/>
      <c r="B22" s="335"/>
      <c r="C22" s="335"/>
      <c r="D22" s="335"/>
      <c r="E22" s="335"/>
      <c r="F22" s="335"/>
      <c r="G22" s="335"/>
      <c r="H22" s="335"/>
      <c r="I22" s="335"/>
      <c r="J22" s="335"/>
      <c r="K22" s="335"/>
      <c r="L22" s="335"/>
      <c r="M22" s="335"/>
      <c r="N22" s="335"/>
      <c r="O22" s="335"/>
      <c r="P22" s="335"/>
    </row>
    <row r="23" spans="1:16">
      <c r="A23" s="335"/>
      <c r="B23" s="335"/>
      <c r="C23" s="335"/>
      <c r="D23" s="335"/>
      <c r="E23" s="335"/>
      <c r="F23" s="335"/>
      <c r="G23" s="335"/>
      <c r="H23" s="335"/>
      <c r="I23" s="335"/>
      <c r="J23" s="335"/>
      <c r="K23" s="335"/>
      <c r="L23" s="335"/>
      <c r="M23" s="335"/>
      <c r="N23" s="335"/>
      <c r="O23" s="335"/>
      <c r="P23" s="335"/>
    </row>
    <row r="24" spans="1:16">
      <c r="A24" s="335"/>
      <c r="B24" s="335"/>
      <c r="C24" s="335"/>
      <c r="D24" s="335"/>
      <c r="E24" s="335"/>
      <c r="F24" s="335"/>
      <c r="G24" s="335"/>
      <c r="H24" s="335"/>
      <c r="I24" s="335"/>
      <c r="J24" s="335"/>
      <c r="K24" s="335"/>
      <c r="L24" s="335"/>
      <c r="M24" s="335"/>
      <c r="N24" s="335"/>
      <c r="O24" s="335"/>
      <c r="P24" s="335"/>
    </row>
    <row r="25" spans="1:16">
      <c r="A25" s="335"/>
      <c r="B25" s="335"/>
      <c r="C25" s="335"/>
      <c r="D25" s="335"/>
      <c r="E25" s="335"/>
      <c r="F25" s="335"/>
      <c r="G25" s="335"/>
      <c r="H25" s="335"/>
      <c r="I25" s="335"/>
      <c r="J25" s="335"/>
      <c r="K25" s="335"/>
      <c r="L25" s="335"/>
      <c r="M25" s="335"/>
      <c r="N25" s="335"/>
      <c r="O25" s="335"/>
      <c r="P25" s="335"/>
    </row>
    <row r="26" spans="1:16">
      <c r="A26" s="335"/>
      <c r="B26" s="335"/>
      <c r="C26" s="335"/>
      <c r="D26" s="335"/>
      <c r="E26" s="335"/>
      <c r="F26" s="335"/>
      <c r="G26" s="335"/>
      <c r="H26" s="335"/>
      <c r="I26" s="335"/>
      <c r="J26" s="335"/>
      <c r="K26" s="335"/>
      <c r="L26" s="335"/>
      <c r="M26" s="335"/>
      <c r="N26" s="335"/>
      <c r="O26" s="335"/>
      <c r="P26" s="335"/>
    </row>
    <row r="27" spans="1:16">
      <c r="A27" s="335"/>
      <c r="B27" s="335"/>
      <c r="C27" s="335"/>
      <c r="D27" s="335"/>
      <c r="E27" s="335"/>
      <c r="F27" s="335"/>
      <c r="G27" s="335"/>
      <c r="H27" s="335"/>
      <c r="I27" s="335"/>
      <c r="J27" s="335"/>
      <c r="K27" s="335"/>
      <c r="L27" s="335"/>
      <c r="M27" s="335"/>
      <c r="N27" s="335"/>
      <c r="O27" s="335"/>
      <c r="P27" s="335"/>
    </row>
    <row r="28" spans="1:16">
      <c r="A28" s="335"/>
      <c r="B28" s="335"/>
      <c r="C28" s="335"/>
      <c r="D28" s="335"/>
      <c r="E28" s="335"/>
      <c r="F28" s="335"/>
      <c r="G28" s="335"/>
      <c r="H28" s="335"/>
      <c r="I28" s="335"/>
      <c r="J28" s="335"/>
      <c r="K28" s="335"/>
      <c r="L28" s="335"/>
      <c r="M28" s="335"/>
      <c r="N28" s="335"/>
      <c r="O28" s="335"/>
      <c r="P28" s="335"/>
    </row>
    <row r="29" spans="1:16">
      <c r="A29" s="335"/>
      <c r="B29" s="335"/>
      <c r="C29" s="335"/>
      <c r="D29" s="335"/>
      <c r="E29" s="335"/>
      <c r="F29" s="335"/>
      <c r="G29" s="335"/>
      <c r="H29" s="335"/>
      <c r="I29" s="335"/>
      <c r="J29" s="335"/>
      <c r="K29" s="335"/>
      <c r="L29" s="335"/>
      <c r="M29" s="335"/>
      <c r="N29" s="335"/>
      <c r="O29" s="335"/>
      <c r="P29" s="335"/>
    </row>
    <row r="30" spans="1:16">
      <c r="A30" s="335"/>
      <c r="B30" s="335"/>
      <c r="C30" s="335"/>
      <c r="D30" s="335"/>
      <c r="E30" s="335"/>
      <c r="F30" s="335"/>
      <c r="G30" s="335"/>
      <c r="H30" s="335"/>
      <c r="I30" s="335"/>
      <c r="J30" s="335"/>
      <c r="K30" s="335"/>
      <c r="L30" s="335"/>
      <c r="M30" s="335"/>
      <c r="N30" s="335"/>
      <c r="O30" s="335"/>
      <c r="P30" s="335"/>
    </row>
    <row r="31" spans="1:16">
      <c r="A31" s="335"/>
      <c r="B31" s="335"/>
      <c r="C31" s="335"/>
      <c r="D31" s="335"/>
      <c r="E31" s="335"/>
      <c r="F31" s="335"/>
      <c r="G31" s="335"/>
      <c r="H31" s="335"/>
      <c r="I31" s="335"/>
      <c r="J31" s="335"/>
      <c r="K31" s="335"/>
      <c r="L31" s="335"/>
      <c r="M31" s="335"/>
      <c r="N31" s="335"/>
      <c r="O31" s="335"/>
      <c r="P31" s="335"/>
    </row>
    <row r="32" spans="1:16">
      <c r="A32" s="335"/>
      <c r="B32" s="335"/>
      <c r="C32" s="335"/>
      <c r="D32" s="335"/>
      <c r="E32" s="335"/>
      <c r="F32" s="335"/>
      <c r="G32" s="335"/>
      <c r="H32" s="335"/>
      <c r="I32" s="335"/>
      <c r="J32" s="335"/>
      <c r="K32" s="335"/>
      <c r="L32" s="335"/>
      <c r="M32" s="335"/>
      <c r="N32" s="335"/>
      <c r="O32" s="335"/>
      <c r="P32" s="335"/>
    </row>
    <row r="33" spans="1:16">
      <c r="A33" s="335"/>
      <c r="B33" s="335"/>
      <c r="C33" s="335"/>
      <c r="D33" s="335"/>
      <c r="E33" s="335"/>
      <c r="F33" s="335"/>
      <c r="G33" s="335"/>
      <c r="H33" s="335"/>
      <c r="I33" s="335"/>
      <c r="J33" s="335"/>
      <c r="K33" s="335"/>
      <c r="L33" s="335"/>
      <c r="M33" s="335"/>
      <c r="N33" s="335"/>
      <c r="O33" s="335"/>
      <c r="P33" s="335"/>
    </row>
    <row r="34" spans="1:16">
      <c r="A34" s="335"/>
      <c r="B34" s="335"/>
      <c r="C34" s="335"/>
      <c r="D34" s="335"/>
      <c r="E34" s="335"/>
      <c r="F34" s="335"/>
      <c r="G34" s="335"/>
      <c r="H34" s="335"/>
      <c r="I34" s="335"/>
      <c r="J34" s="335"/>
      <c r="K34" s="335"/>
      <c r="L34" s="335"/>
      <c r="M34" s="335"/>
      <c r="N34" s="335"/>
      <c r="O34" s="335"/>
      <c r="P34" s="335"/>
    </row>
    <row r="35" spans="1:16">
      <c r="A35" s="335"/>
      <c r="B35" s="335"/>
      <c r="C35" s="335"/>
      <c r="D35" s="335"/>
      <c r="E35" s="335"/>
      <c r="F35" s="335"/>
      <c r="G35" s="335"/>
      <c r="H35" s="335"/>
      <c r="I35" s="335"/>
      <c r="J35" s="335"/>
      <c r="K35" s="335"/>
      <c r="L35" s="335"/>
      <c r="M35" s="335"/>
      <c r="N35" s="335"/>
      <c r="O35" s="335"/>
      <c r="P35" s="335"/>
    </row>
    <row r="36" spans="1:16">
      <c r="A36" s="335"/>
      <c r="B36" s="335"/>
      <c r="C36" s="335"/>
      <c r="D36" s="335"/>
      <c r="E36" s="335"/>
      <c r="F36" s="335"/>
      <c r="G36" s="335"/>
      <c r="H36" s="335"/>
      <c r="I36" s="335"/>
      <c r="J36" s="335"/>
      <c r="K36" s="335"/>
      <c r="L36" s="335"/>
      <c r="M36" s="335"/>
      <c r="N36" s="335"/>
      <c r="O36" s="335"/>
      <c r="P36" s="335"/>
    </row>
    <row r="37" spans="1:16">
      <c r="A37" s="335"/>
      <c r="B37" s="335"/>
      <c r="C37" s="335"/>
      <c r="D37" s="335"/>
      <c r="E37" s="335"/>
      <c r="F37" s="335"/>
      <c r="G37" s="335"/>
      <c r="H37" s="335"/>
      <c r="I37" s="335"/>
      <c r="J37" s="335"/>
      <c r="K37" s="335"/>
      <c r="L37" s="335"/>
      <c r="M37" s="335"/>
      <c r="N37" s="335"/>
      <c r="O37" s="335"/>
      <c r="P37" s="335"/>
    </row>
    <row r="38" spans="1:16">
      <c r="A38" s="335"/>
      <c r="B38" s="335"/>
      <c r="C38" s="335"/>
      <c r="D38" s="335"/>
      <c r="E38" s="335"/>
      <c r="F38" s="335"/>
      <c r="G38" s="335"/>
      <c r="H38" s="335"/>
      <c r="I38" s="335"/>
      <c r="J38" s="335"/>
      <c r="K38" s="335"/>
      <c r="L38" s="335"/>
      <c r="M38" s="335"/>
      <c r="N38" s="335"/>
      <c r="O38" s="335"/>
      <c r="P38" s="335"/>
    </row>
    <row r="39" spans="1:16">
      <c r="A39" s="335"/>
      <c r="B39" s="335"/>
      <c r="C39" s="335"/>
      <c r="D39" s="335"/>
      <c r="E39" s="335"/>
      <c r="F39" s="335"/>
      <c r="G39" s="335"/>
      <c r="H39" s="335"/>
      <c r="I39" s="335"/>
      <c r="J39" s="335"/>
      <c r="K39" s="335"/>
      <c r="L39" s="335"/>
      <c r="M39" s="335"/>
      <c r="N39" s="335"/>
      <c r="O39" s="335"/>
      <c r="P39" s="335"/>
    </row>
    <row r="40" spans="1:16">
      <c r="A40" s="335"/>
      <c r="B40" s="335"/>
      <c r="C40" s="335"/>
      <c r="D40" s="335"/>
      <c r="E40" s="335"/>
      <c r="F40" s="335"/>
      <c r="G40" s="335"/>
      <c r="H40" s="335"/>
      <c r="I40" s="335"/>
      <c r="J40" s="335"/>
      <c r="K40" s="335"/>
      <c r="L40" s="335"/>
      <c r="M40" s="335"/>
      <c r="N40" s="335"/>
      <c r="O40" s="335"/>
      <c r="P40" s="335"/>
    </row>
    <row r="41" spans="1:16">
      <c r="A41" s="335"/>
      <c r="B41" s="335"/>
      <c r="C41" s="335"/>
      <c r="D41" s="335"/>
      <c r="E41" s="335"/>
      <c r="F41" s="335"/>
      <c r="G41" s="335"/>
      <c r="H41" s="335"/>
      <c r="I41" s="335"/>
      <c r="J41" s="335"/>
      <c r="K41" s="335"/>
      <c r="L41" s="335"/>
      <c r="M41" s="335"/>
      <c r="N41" s="335"/>
      <c r="O41" s="335"/>
      <c r="P41" s="335"/>
    </row>
    <row r="42" spans="1:16">
      <c r="A42" s="335"/>
      <c r="B42" s="335"/>
      <c r="C42" s="335"/>
      <c r="D42" s="335"/>
      <c r="E42" s="335"/>
      <c r="F42" s="335"/>
      <c r="G42" s="335"/>
      <c r="H42" s="335"/>
      <c r="I42" s="335"/>
      <c r="J42" s="335"/>
      <c r="K42" s="335"/>
      <c r="L42" s="335"/>
      <c r="M42" s="335"/>
      <c r="N42" s="335"/>
      <c r="O42" s="335"/>
      <c r="P42" s="335"/>
    </row>
    <row r="43" spans="1:16">
      <c r="A43" s="335"/>
      <c r="B43" s="335"/>
      <c r="C43" s="335"/>
      <c r="D43" s="335"/>
      <c r="E43" s="335"/>
      <c r="F43" s="335"/>
      <c r="G43" s="335"/>
      <c r="H43" s="335"/>
      <c r="I43" s="335"/>
      <c r="J43" s="335"/>
      <c r="K43" s="335"/>
      <c r="L43" s="335"/>
      <c r="M43" s="335"/>
      <c r="N43" s="335"/>
      <c r="O43" s="335"/>
      <c r="P43" s="335"/>
    </row>
    <row r="44" spans="1:16">
      <c r="A44" s="335"/>
      <c r="B44" s="335"/>
      <c r="C44" s="335"/>
      <c r="D44" s="335"/>
      <c r="E44" s="335"/>
      <c r="F44" s="335"/>
      <c r="G44" s="335"/>
      <c r="H44" s="335"/>
      <c r="I44" s="335"/>
      <c r="J44" s="335"/>
      <c r="K44" s="335"/>
      <c r="L44" s="335"/>
      <c r="M44" s="335"/>
      <c r="N44" s="335"/>
      <c r="O44" s="335"/>
      <c r="P44" s="335"/>
    </row>
    <row r="45" spans="1:16">
      <c r="A45" s="335"/>
      <c r="B45" s="335"/>
      <c r="C45" s="335"/>
      <c r="D45" s="335"/>
      <c r="E45" s="335"/>
      <c r="F45" s="335"/>
      <c r="G45" s="335"/>
      <c r="H45" s="335"/>
      <c r="I45" s="335"/>
      <c r="J45" s="335"/>
      <c r="K45" s="335"/>
      <c r="L45" s="335"/>
      <c r="M45" s="335"/>
      <c r="N45" s="335"/>
      <c r="O45" s="335"/>
      <c r="P45" s="335"/>
    </row>
    <row r="46" spans="1:16">
      <c r="A46" s="335"/>
      <c r="B46" s="335"/>
      <c r="C46" s="335"/>
      <c r="D46" s="335"/>
      <c r="E46" s="335"/>
      <c r="F46" s="335"/>
      <c r="G46" s="335"/>
      <c r="H46" s="335"/>
      <c r="I46" s="335"/>
      <c r="J46" s="335"/>
      <c r="K46" s="335"/>
      <c r="L46" s="335"/>
      <c r="M46" s="335"/>
      <c r="N46" s="335"/>
      <c r="O46" s="335"/>
      <c r="P46" s="335"/>
    </row>
    <row r="47" spans="1:16">
      <c r="A47" s="335"/>
      <c r="B47" s="335"/>
      <c r="C47" s="335"/>
      <c r="D47" s="335"/>
      <c r="E47" s="335"/>
      <c r="F47" s="335"/>
      <c r="G47" s="335"/>
      <c r="H47" s="335"/>
      <c r="I47" s="335"/>
      <c r="J47" s="335"/>
      <c r="K47" s="335"/>
      <c r="L47" s="335"/>
      <c r="M47" s="335"/>
      <c r="N47" s="335"/>
      <c r="O47" s="335"/>
      <c r="P47" s="335"/>
    </row>
    <row r="48" spans="1:16">
      <c r="A48" s="335"/>
      <c r="B48" s="335"/>
      <c r="C48" s="335"/>
      <c r="D48" s="335"/>
      <c r="E48" s="335"/>
      <c r="F48" s="335"/>
      <c r="G48" s="335"/>
      <c r="H48" s="335"/>
      <c r="I48" s="335"/>
      <c r="J48" s="335"/>
      <c r="K48" s="335"/>
      <c r="L48" s="335"/>
      <c r="M48" s="335"/>
      <c r="N48" s="335"/>
      <c r="O48" s="335"/>
      <c r="P48" s="335"/>
    </row>
    <row r="49" spans="1:16">
      <c r="A49" s="335"/>
      <c r="B49" s="335"/>
      <c r="C49" s="335"/>
      <c r="D49" s="335"/>
      <c r="E49" s="335"/>
      <c r="F49" s="335"/>
      <c r="G49" s="335"/>
      <c r="H49" s="335"/>
      <c r="I49" s="335"/>
      <c r="J49" s="335"/>
      <c r="K49" s="335"/>
      <c r="L49" s="335"/>
      <c r="M49" s="335"/>
      <c r="N49" s="335"/>
      <c r="O49" s="335"/>
      <c r="P49" s="335"/>
    </row>
    <row r="50" spans="1:16">
      <c r="A50" s="335"/>
      <c r="B50" s="335"/>
      <c r="C50" s="335"/>
      <c r="D50" s="335"/>
      <c r="E50" s="335"/>
      <c r="F50" s="335"/>
      <c r="G50" s="335"/>
      <c r="H50" s="335"/>
      <c r="I50" s="335"/>
      <c r="J50" s="335"/>
      <c r="K50" s="335"/>
      <c r="L50" s="335"/>
      <c r="M50" s="335"/>
      <c r="N50" s="335"/>
      <c r="O50" s="335"/>
      <c r="P50" s="335"/>
    </row>
    <row r="51" spans="1:16">
      <c r="A51" s="335"/>
      <c r="B51" s="335"/>
      <c r="C51" s="335"/>
      <c r="D51" s="335"/>
      <c r="E51" s="335"/>
      <c r="F51" s="335"/>
      <c r="G51" s="335"/>
      <c r="H51" s="335"/>
      <c r="I51" s="335"/>
      <c r="J51" s="335"/>
      <c r="K51" s="335"/>
      <c r="L51" s="335"/>
      <c r="M51" s="335"/>
      <c r="N51" s="335"/>
      <c r="O51" s="335"/>
      <c r="P51" s="336"/>
    </row>
    <row r="52" spans="1:16">
      <c r="A52" s="335"/>
      <c r="B52" s="335"/>
      <c r="C52" s="335"/>
      <c r="D52" s="335"/>
      <c r="E52" s="335"/>
      <c r="F52" s="335"/>
      <c r="G52" s="335"/>
      <c r="H52" s="335"/>
      <c r="I52" s="335"/>
      <c r="J52" s="335"/>
      <c r="K52" s="335"/>
      <c r="L52" s="335"/>
      <c r="M52" s="335"/>
      <c r="N52" s="335"/>
      <c r="O52" s="335"/>
      <c r="P52" s="336"/>
    </row>
    <row r="53" spans="1:16">
      <c r="A53" s="335"/>
      <c r="B53" s="335"/>
      <c r="C53" s="335"/>
      <c r="D53" s="335"/>
      <c r="E53" s="335"/>
      <c r="F53" s="335"/>
      <c r="G53" s="335"/>
      <c r="H53" s="335"/>
      <c r="I53" s="335"/>
      <c r="J53" s="335"/>
      <c r="K53" s="335"/>
      <c r="L53" s="335"/>
      <c r="M53" s="335"/>
      <c r="N53" s="335"/>
      <c r="O53" s="335"/>
    </row>
    <row r="54" spans="1:16">
      <c r="A54" s="335"/>
      <c r="B54" s="335"/>
      <c r="C54" s="335"/>
      <c r="D54" s="335"/>
      <c r="E54" s="335"/>
      <c r="F54" s="335"/>
      <c r="G54" s="335"/>
      <c r="H54" s="335"/>
      <c r="I54" s="335"/>
      <c r="J54" s="335"/>
      <c r="K54" s="335"/>
      <c r="L54" s="335"/>
      <c r="M54" s="335"/>
      <c r="N54" s="335"/>
      <c r="O54" s="335"/>
    </row>
    <row r="55" spans="1:16">
      <c r="A55" s="335"/>
      <c r="B55" s="335"/>
      <c r="C55" s="335"/>
      <c r="D55" s="335"/>
      <c r="E55" s="335"/>
      <c r="F55" s="335"/>
      <c r="G55" s="335"/>
      <c r="H55" s="335"/>
      <c r="I55" s="335"/>
      <c r="J55" s="335"/>
      <c r="K55" s="335"/>
      <c r="L55" s="335"/>
      <c r="M55" s="335"/>
      <c r="N55" s="335"/>
      <c r="O55" s="335"/>
    </row>
    <row r="56" spans="1:16">
      <c r="A56" s="336"/>
      <c r="B56" s="336"/>
      <c r="C56" s="336"/>
      <c r="D56" s="336"/>
      <c r="E56" s="336"/>
      <c r="F56" s="336"/>
      <c r="G56" s="336"/>
      <c r="H56" s="336"/>
      <c r="I56" s="336"/>
      <c r="J56" s="336"/>
      <c r="K56" s="336"/>
      <c r="L56" s="336"/>
      <c r="M56" s="336"/>
      <c r="N56" s="336"/>
      <c r="O56" s="336"/>
    </row>
    <row r="57" spans="1:16">
      <c r="A57" s="336"/>
      <c r="B57" s="336"/>
      <c r="C57" s="336"/>
      <c r="D57" s="336"/>
      <c r="E57" s="336"/>
      <c r="F57" s="336"/>
      <c r="G57" s="336"/>
      <c r="H57" s="336"/>
      <c r="I57" s="336"/>
      <c r="J57" s="336"/>
      <c r="K57" s="336"/>
      <c r="L57" s="336"/>
      <c r="M57" s="336"/>
      <c r="N57" s="336"/>
      <c r="O57" s="336"/>
    </row>
  </sheetData>
  <mergeCells count="12">
    <mergeCell ref="M1:N2"/>
    <mergeCell ref="O1:O2"/>
    <mergeCell ref="P1:P2"/>
    <mergeCell ref="T1:AM1"/>
    <mergeCell ref="AN1:AX1"/>
    <mergeCell ref="AY1:BJ1"/>
    <mergeCell ref="A1:B2"/>
    <mergeCell ref="C1:D2"/>
    <mergeCell ref="E1:F2"/>
    <mergeCell ref="G1:H2"/>
    <mergeCell ref="I1:J2"/>
    <mergeCell ref="K1:L2"/>
  </mergeCells>
  <phoneticPr fontId="1"/>
  <dataValidations count="1">
    <dataValidation imeMode="off" allowBlank="1" showInputMessage="1" showErrorMessage="1" sqref="A3:P1048576 T3:BJ4 BK3" xr:uid="{4669AF70-7CC0-4037-A0CD-B2EFDD9B05EE}"/>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入力の際の注意事項</vt:lpstr>
      <vt:lpstr>（１）基本情報シート</vt:lpstr>
      <vt:lpstr>（２）申請書</vt:lpstr>
      <vt:lpstr>（３）事業計画書</vt:lpstr>
      <vt:lpstr>（４）収入支出予算書</vt:lpstr>
      <vt:lpstr>（５）活動強化推進事業計画書　※単老のみ</vt:lpstr>
      <vt:lpstr>（６）会員名簿</vt:lpstr>
      <vt:lpstr>（７）請求書（概算払い）</vt:lpstr>
      <vt:lpstr>集計表</vt:lpstr>
      <vt:lpstr>'（２）申請書'!Print_Area</vt:lpstr>
      <vt:lpstr>'（３）事業計画書'!Print_Area</vt:lpstr>
      <vt:lpstr>'（４）収入支出予算書'!Print_Area</vt:lpstr>
      <vt:lpstr>'（５）活動強化推進事業計画書　※単老のみ'!Print_Area</vt:lpstr>
      <vt:lpstr>'（６）会員名簿'!Print_Area</vt:lpstr>
      <vt:lpstr>'（７）請求書（概算払い）'!Print_Area</vt:lpstr>
      <vt:lpstr>単位老人クラブ</vt:lpstr>
      <vt:lpstr>地域老人クラブ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2026-04-28T03:54:39Z</cp:lastPrinted>
  <dcterms:created xsi:type="dcterms:W3CDTF">2025-07-08T05:48:00Z</dcterms:created>
  <dcterms:modified xsi:type="dcterms:W3CDTF">2026-04-28T04:39:42Z</dcterms:modified>
</cp:coreProperties>
</file>