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1i19\組織\産業経済部\商工観光課\02 企業立地係\20 労働対策\05 企業等奨学金返還支援事業\"/>
    </mc:Choice>
  </mc:AlternateContent>
  <xr:revisionPtr revIDLastSave="0" documentId="13_ncr:1_{048D23EC-727F-44AE-96C7-2038E92F41E6}" xr6:coauthVersionLast="47" xr6:coauthVersionMax="47" xr10:uidLastSave="{00000000-0000-0000-0000-000000000000}"/>
  <bookViews>
    <workbookView xWindow="-120" yWindow="-120" windowWidth="20730" windowHeight="11160" xr2:uid="{E5A45C89-943A-47F1-A49B-99785A1F0BF8}"/>
  </bookViews>
  <sheets>
    <sheet name="試算シート" sheetId="1" r:id="rId1"/>
  </sheets>
  <definedNames>
    <definedName name="_xlnm.Print_Area" localSheetId="0">試算シート!$A$1:$AT$57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 l="1"/>
  <c r="S43" i="1" l="1"/>
  <c r="J12" i="1"/>
  <c r="J14" i="1"/>
  <c r="AB35" i="1"/>
  <c r="AB14" i="1"/>
  <c r="AB12" i="1"/>
  <c r="J13" i="1"/>
  <c r="J36" i="1"/>
  <c r="J35" i="1"/>
  <c r="C43" i="1"/>
  <c r="C42" i="1"/>
  <c r="S25" i="1"/>
  <c r="C25" i="1"/>
  <c r="C24" i="1"/>
  <c r="J38" i="1" l="1"/>
  <c r="J15" i="1"/>
  <c r="J18" i="1" s="1"/>
  <c r="C46" i="1" l="1"/>
  <c r="C48" i="1" s="1"/>
  <c r="AB36" i="1"/>
  <c r="C28" i="1"/>
  <c r="AB13" i="1"/>
  <c r="AB15" i="1" l="1"/>
  <c r="S28" i="1" s="1"/>
  <c r="S30" i="1" s="1"/>
  <c r="AB38" i="1"/>
  <c r="S46" i="1" s="1"/>
  <c r="S48" i="1" s="1"/>
  <c r="AK15" i="1" l="1"/>
  <c r="J20" i="1" s="1"/>
  <c r="AK20" i="1" s="1"/>
  <c r="AK38" i="1"/>
  <c r="K28" i="1" l="1"/>
  <c r="C30" i="1" s="1"/>
</calcChain>
</file>

<file path=xl/sharedStrings.xml><?xml version="1.0" encoding="utf-8"?>
<sst xmlns="http://schemas.openxmlformats.org/spreadsheetml/2006/main" count="70" uniqueCount="41">
  <si>
    <t>事業所の手当支給額（年間）</t>
    <rPh sb="0" eb="3">
      <t>ジギョウショ</t>
    </rPh>
    <rPh sb="4" eb="6">
      <t>テアテ</t>
    </rPh>
    <rPh sb="6" eb="9">
      <t>シキュウガク</t>
    </rPh>
    <rPh sb="10" eb="12">
      <t>ネンカン</t>
    </rPh>
    <phoneticPr fontId="2"/>
  </si>
  <si>
    <t>・・・</t>
    <phoneticPr fontId="2"/>
  </si>
  <si>
    <t>A</t>
    <phoneticPr fontId="2"/>
  </si>
  <si>
    <t>B</t>
    <phoneticPr fontId="2"/>
  </si>
  <si>
    <t>-----＜県等の補助を受ける場合の補助額＞--------------------------------------------------------------------------</t>
    <rPh sb="6" eb="7">
      <t>ケン</t>
    </rPh>
    <rPh sb="7" eb="8">
      <t>トウ</t>
    </rPh>
    <rPh sb="9" eb="11">
      <t>ホジョ</t>
    </rPh>
    <rPh sb="12" eb="13">
      <t>ウ</t>
    </rPh>
    <rPh sb="15" eb="17">
      <t>バアイ</t>
    </rPh>
    <rPh sb="18" eb="21">
      <t>ホジョガク</t>
    </rPh>
    <phoneticPr fontId="2"/>
  </si>
  <si>
    <t>県の補助額</t>
    <rPh sb="0" eb="1">
      <t>ケン</t>
    </rPh>
    <rPh sb="2" eb="5">
      <t>ホジョガク</t>
    </rPh>
    <phoneticPr fontId="2"/>
  </si>
  <si>
    <t>Aの1/3の額</t>
    <rPh sb="6" eb="7">
      <t>ガク</t>
    </rPh>
    <phoneticPr fontId="2"/>
  </si>
  <si>
    <t>本人向け</t>
    <rPh sb="0" eb="2">
      <t>ホンニン</t>
    </rPh>
    <rPh sb="2" eb="3">
      <t>ム</t>
    </rPh>
    <phoneticPr fontId="2"/>
  </si>
  <si>
    <t xml:space="preserve">A－Bの額 </t>
    <rPh sb="4" eb="5">
      <t>ガク</t>
    </rPh>
    <phoneticPr fontId="2"/>
  </si>
  <si>
    <t>Bの1/2の額</t>
    <phoneticPr fontId="2"/>
  </si>
  <si>
    <t>上限額</t>
    <rPh sb="0" eb="2">
      <t>ジョウゲン</t>
    </rPh>
    <rPh sb="2" eb="3">
      <t>ガク</t>
    </rPh>
    <phoneticPr fontId="2"/>
  </si>
  <si>
    <t>補助額</t>
    <rPh sb="0" eb="3">
      <t>ホジョガク</t>
    </rPh>
    <phoneticPr fontId="2"/>
  </si>
  <si>
    <t>+</t>
    <phoneticPr fontId="2"/>
  </si>
  <si>
    <t>→</t>
    <phoneticPr fontId="2"/>
  </si>
  <si>
    <t>市の補助額</t>
    <rPh sb="0" eb="1">
      <t>シ</t>
    </rPh>
    <rPh sb="2" eb="5">
      <t>ホジョガク</t>
    </rPh>
    <phoneticPr fontId="2"/>
  </si>
  <si>
    <t>（千円未満切捨て）</t>
    <phoneticPr fontId="2"/>
  </si>
  <si>
    <t>＜内訳イメージ＞</t>
    <rPh sb="1" eb="3">
      <t>ウチワケ</t>
    </rPh>
    <phoneticPr fontId="2"/>
  </si>
  <si>
    <t>県の補助額（事業所向け）</t>
    <rPh sb="0" eb="1">
      <t>ケン</t>
    </rPh>
    <rPh sb="2" eb="5">
      <t>ホジョガク</t>
    </rPh>
    <rPh sb="6" eb="9">
      <t>ジギョウショ</t>
    </rPh>
    <rPh sb="9" eb="10">
      <t>ム</t>
    </rPh>
    <phoneticPr fontId="2"/>
  </si>
  <si>
    <t>市の補助額（事業所向け）</t>
    <rPh sb="0" eb="1">
      <t>シ</t>
    </rPh>
    <rPh sb="2" eb="5">
      <t>ホジョガク</t>
    </rPh>
    <rPh sb="6" eb="9">
      <t>ジギョウショ</t>
    </rPh>
    <rPh sb="9" eb="10">
      <t>ム</t>
    </rPh>
    <phoneticPr fontId="2"/>
  </si>
  <si>
    <t>県の補助額（本人向け）</t>
    <rPh sb="0" eb="1">
      <t>ケン</t>
    </rPh>
    <phoneticPr fontId="2"/>
  </si>
  <si>
    <t>↓</t>
    <phoneticPr fontId="2"/>
  </si>
  <si>
    <t>-----＜県等の補助を受けない場合の補助額＞------------------------------------------------------------------------</t>
    <rPh sb="6" eb="7">
      <t>ケン</t>
    </rPh>
    <rPh sb="7" eb="8">
      <t>トウ</t>
    </rPh>
    <rPh sb="9" eb="11">
      <t>ホジョ</t>
    </rPh>
    <rPh sb="12" eb="13">
      <t>ウ</t>
    </rPh>
    <rPh sb="16" eb="18">
      <t>バアイ</t>
    </rPh>
    <rPh sb="19" eb="22">
      <t>ホジョガク</t>
    </rPh>
    <phoneticPr fontId="2"/>
  </si>
  <si>
    <t>-----＜ご利用上の注意＞-----------------------------------------------------------------------------------------</t>
    <rPh sb="11" eb="13">
      <t>チュウイ</t>
    </rPh>
    <phoneticPr fontId="2"/>
  </si>
  <si>
    <t>・</t>
    <phoneticPr fontId="2"/>
  </si>
  <si>
    <t>本シートによる算出結果は、入力された条件に基づく試算（シミュレーション）であり、実際の交付額を保証するものではありません。あくまでも目安としてご活用ください。</t>
    <phoneticPr fontId="2"/>
  </si>
  <si>
    <t>県の補助金は1,000円未満の端数を含めて算出されますが、市の補助金は要綱に基づき1,000円未満が切り捨てられます。そのため、端数の扱いが異なりますのであらかじめご了承ください。</t>
    <rPh sb="35" eb="37">
      <t>ヨウコウ</t>
    </rPh>
    <phoneticPr fontId="2"/>
  </si>
  <si>
    <t>市の補助額（本人向け）</t>
    <rPh sb="6" eb="8">
      <t>ホンニン</t>
    </rPh>
    <phoneticPr fontId="2"/>
  </si>
  <si>
    <t>・・・C</t>
    <phoneticPr fontId="2"/>
  </si>
  <si>
    <t>D</t>
    <phoneticPr fontId="2"/>
  </si>
  <si>
    <t>Cの額</t>
    <phoneticPr fontId="2"/>
  </si>
  <si>
    <t>上限額（Aの1/3）</t>
    <rPh sb="0" eb="2">
      <t>ジョウゲン</t>
    </rPh>
    <rPh sb="2" eb="3">
      <t>ガク</t>
    </rPh>
    <phoneticPr fontId="2"/>
  </si>
  <si>
    <t>B-Cの1/2の額</t>
    <rPh sb="8" eb="9">
      <t>ガク</t>
    </rPh>
    <phoneticPr fontId="2"/>
  </si>
  <si>
    <t>上限額（定額）</t>
    <rPh sb="0" eb="2">
      <t>ジョウゲン</t>
    </rPh>
    <rPh sb="2" eb="3">
      <t>ガク</t>
    </rPh>
    <rPh sb="4" eb="6">
      <t>テイガク</t>
    </rPh>
    <phoneticPr fontId="2"/>
  </si>
  <si>
    <t>Eの額</t>
    <phoneticPr fontId="2"/>
  </si>
  <si>
    <t>・・・E</t>
    <phoneticPr fontId="2"/>
  </si>
  <si>
    <t>奨学金返還支援補助金シミュレーション　シート</t>
    <rPh sb="0" eb="3">
      <t>ショウガクキン</t>
    </rPh>
    <rPh sb="3" eb="5">
      <t>ヘンカン</t>
    </rPh>
    <rPh sb="5" eb="7">
      <t>シエン</t>
    </rPh>
    <rPh sb="7" eb="10">
      <t>ホジョキン</t>
    </rPh>
    <phoneticPr fontId="2"/>
  </si>
  <si>
    <t>※年間の手当支給額は、4月から翌年2月までに支給された手当を対象とします。</t>
    <phoneticPr fontId="2"/>
  </si>
  <si>
    <t>本シートは、対象となる「従業員一人あたり」の補助額を算出するためのものです。対象従業員が複数名の場合は、合計の金額は入力しないでください</t>
    <rPh sb="52" eb="54">
      <t>ゴウケイ</t>
    </rPh>
    <phoneticPr fontId="2"/>
  </si>
  <si>
    <t>下の表に、従業員の「奨学金返還額（年間）」と、従業員への「奨学金返還支援の手当支給額（年間）」を入力してください。</t>
    <rPh sb="0" eb="1">
      <t>シタ</t>
    </rPh>
    <rPh sb="2" eb="3">
      <t>ヒョウ</t>
    </rPh>
    <rPh sb="5" eb="8">
      <t>ジュウギョウイン</t>
    </rPh>
    <rPh sb="10" eb="13">
      <t>ショウガクキン</t>
    </rPh>
    <rPh sb="13" eb="15">
      <t>ヘンカン</t>
    </rPh>
    <rPh sb="15" eb="16">
      <t>ガク</t>
    </rPh>
    <rPh sb="17" eb="19">
      <t>ネンカン</t>
    </rPh>
    <rPh sb="23" eb="26">
      <t>ジュウギョウイン</t>
    </rPh>
    <rPh sb="29" eb="32">
      <t>ショウガクキン</t>
    </rPh>
    <rPh sb="32" eb="34">
      <t>ヘンカン</t>
    </rPh>
    <rPh sb="34" eb="36">
      <t>シエン</t>
    </rPh>
    <rPh sb="37" eb="39">
      <t>テアテ</t>
    </rPh>
    <rPh sb="39" eb="42">
      <t>シキュウガク</t>
    </rPh>
    <rPh sb="43" eb="45">
      <t>ネンカン</t>
    </rPh>
    <rPh sb="48" eb="50">
      <t>ニュウリョク</t>
    </rPh>
    <phoneticPr fontId="2"/>
  </si>
  <si>
    <t>従業員の返還額（年間）</t>
    <rPh sb="0" eb="3">
      <t>ジュウギョウイン</t>
    </rPh>
    <rPh sb="4" eb="6">
      <t>ヘンカン</t>
    </rPh>
    <rPh sb="6" eb="7">
      <t>ガク</t>
    </rPh>
    <rPh sb="8" eb="10">
      <t>ネンカン</t>
    </rPh>
    <phoneticPr fontId="2"/>
  </si>
  <si>
    <t>事業所向け</t>
    <rPh sb="0" eb="3">
      <t>ジギョウショ</t>
    </rPh>
    <rPh sb="3" eb="4">
      <t>ム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</si>
</sst>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\ &quot;円&quot;"/>
    <numFmt numFmtId="177" formatCode="&quot;年&quot;&quot;間&quot;&quot;返&quot;&quot;済&quot;&quot;額&quot;\ #,##0\ &quot;円&quot;"/>
    <numFmt numFmtId="178" formatCode="&quot;事&quot;&quot;業&quot;&quot;所&quot;&quot;負&quot;&quot;担&quot;&quot;額&quot;\ \ #,##0\ &quot;円&quot;"/>
    <numFmt numFmtId="179" formatCode="&quot;本&quot;&quot;人&quot;&quot;負&quot;&quot;担&quot;&quot;額&quot;\ \ #,##0\ &quot;円&quot;"/>
    <numFmt numFmtId="180" formatCode="&quot;県&quot;&quot;補&quot;&quot;助&quot;\(&quot;事&quot;&quot;業&quot;&quot;所&quot;&quot;向&quot;&quot;け&quot;\)\ \ #,##0\ &quot;円&quot;"/>
    <numFmt numFmtId="181" formatCode="&quot;県&quot;&quot;補&quot;&quot;助&quot;\(&quot;本&quot;&quot;人&quot;&quot;向&quot;&quot;け&quot;\)\ \ #,##0\ &quot;円&quot;"/>
    <numFmt numFmtId="182" formatCode="&quot;事&quot;&quot;業&quot;&quot;所&quot;&quot;負&quot;&quot;担&quot;&quot;額&quot;\(&quot;実&quot;&quot;質&quot;\)\ \ #,##0\ &quot;円&quot;"/>
    <numFmt numFmtId="183" formatCode="&quot;本&quot;&quot;人&quot;&quot;負&quot;&quot;担&quot;&quot;額&quot;\(&quot;実&quot;&quot;質&quot;\)\ \ #,##0\ &quot;円&quot;"/>
    <numFmt numFmtId="184" formatCode="&quot;市&quot;&quot;補&quot;&quot;助&quot;\(&quot;事&quot;&quot;業&quot;&quot;所&quot;&quot;向&quot;&quot;け&quot;\)\ \ #,##0\ &quot;円&quot;"/>
    <numFmt numFmtId="185" formatCode="&quot;市&quot;&quot;補&quot;&quot;助&quot;\(&quot;本&quot;&quot;人&quot;&quot;向&quot;&quot;け&quot;\)\ \ #,##0\ &quot;円&quot;"/>
    <numFmt numFmtId="189" formatCode="0_ "/>
  </numFmts>
  <fonts count="9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b/>
      <sz val="16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sz val="11"/>
      <color theme="1"/>
      <name val="BIZ UDP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E89A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EF2E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8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 style="hair">
        <color indexed="64"/>
      </bottom>
      <diagonal/>
    </border>
    <border>
      <left/>
      <right/>
      <top style="medium">
        <color rgb="FFFF0000"/>
      </top>
      <bottom style="hair">
        <color indexed="64"/>
      </bottom>
      <diagonal/>
    </border>
    <border>
      <left/>
      <right style="medium">
        <color rgb="FFFF0000"/>
      </right>
      <top style="medium">
        <color rgb="FFFF0000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FF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rgb="FFFF0000"/>
      </left>
      <right/>
      <top style="hair">
        <color indexed="64"/>
      </top>
      <bottom style="medium">
        <color rgb="FFFF0000"/>
      </bottom>
      <diagonal/>
    </border>
    <border>
      <left/>
      <right/>
      <top style="hair">
        <color indexed="64"/>
      </top>
      <bottom style="medium">
        <color rgb="FFFF0000"/>
      </bottom>
      <diagonal/>
    </border>
    <border>
      <left/>
      <right style="medium">
        <color rgb="FFFF0000"/>
      </right>
      <top style="hair">
        <color indexed="64"/>
      </top>
      <bottom style="medium">
        <color rgb="FFFF0000"/>
      </bottom>
      <diagonal/>
    </border>
    <border>
      <left style="medium">
        <color rgb="FFFF0000"/>
      </left>
      <right/>
      <top/>
      <bottom/>
      <diagonal/>
    </border>
  </borders>
  <cellStyleXfs count="1">
    <xf numFmtId="0" fontId="0" fillId="0" borderId="0">
      <alignment vertical="center"/>
    </xf>
  </cellStyleXfs>
  <cellXfs count="160">
    <xf numFmtId="0" fontId="0" fillId="0" borderId="0" xfId="0">
      <alignment vertical="center"/>
    </xf>
    <xf numFmtId="176" fontId="1" fillId="3" borderId="4" xfId="0" applyNumberFormat="1" applyFont="1" applyFill="1" applyBorder="1" applyAlignment="1" applyProtection="1">
      <alignment horizontal="center" vertical="center" shrinkToFit="1"/>
      <protection locked="0"/>
    </xf>
    <xf numFmtId="176" fontId="1" fillId="3" borderId="5" xfId="0" applyNumberFormat="1" applyFont="1" applyFill="1" applyBorder="1" applyAlignment="1" applyProtection="1">
      <alignment horizontal="center" vertical="center" shrinkToFit="1"/>
      <protection locked="0"/>
    </xf>
    <xf numFmtId="176" fontId="1" fillId="3" borderId="6" xfId="0" applyNumberFormat="1" applyFont="1" applyFill="1" applyBorder="1" applyAlignment="1" applyProtection="1">
      <alignment horizontal="center" vertical="center" shrinkToFit="1"/>
      <protection locked="0"/>
    </xf>
    <xf numFmtId="0" fontId="1" fillId="2" borderId="0" xfId="0" applyFont="1" applyFill="1" applyProtection="1">
      <alignment vertical="center"/>
    </xf>
    <xf numFmtId="176" fontId="1" fillId="2" borderId="0" xfId="0" applyNumberFormat="1" applyFont="1" applyFill="1" applyAlignment="1" applyProtection="1">
      <alignment horizontal="center" vertical="center" shrinkToFit="1"/>
    </xf>
    <xf numFmtId="0" fontId="1" fillId="2" borderId="0" xfId="0" applyFont="1" applyFill="1" applyAlignment="1" applyProtection="1">
      <alignment horizontal="center" vertical="center" shrinkToFit="1"/>
    </xf>
    <xf numFmtId="189" fontId="8" fillId="2" borderId="0" xfId="0" applyNumberFormat="1" applyFont="1" applyFill="1" applyAlignment="1" applyProtection="1">
      <alignment vertical="center"/>
    </xf>
    <xf numFmtId="0" fontId="1" fillId="3" borderId="0" xfId="0" applyFont="1" applyFill="1" applyProtection="1">
      <alignment vertical="center"/>
    </xf>
    <xf numFmtId="189" fontId="1" fillId="2" borderId="0" xfId="0" applyNumberFormat="1" applyFont="1" applyFill="1" applyAlignment="1" applyProtection="1">
      <alignment vertical="center"/>
    </xf>
    <xf numFmtId="49" fontId="4" fillId="2" borderId="0" xfId="0" applyNumberFormat="1" applyFont="1" applyFill="1" applyProtection="1">
      <alignment vertical="center"/>
    </xf>
    <xf numFmtId="0" fontId="6" fillId="2" borderId="0" xfId="0" applyFont="1" applyFill="1" applyProtection="1">
      <alignment vertical="center"/>
    </xf>
    <xf numFmtId="0" fontId="1" fillId="5" borderId="7" xfId="0" applyFont="1" applyFill="1" applyBorder="1" applyAlignment="1" applyProtection="1">
      <alignment vertical="center" textRotation="255"/>
    </xf>
    <xf numFmtId="0" fontId="1" fillId="6" borderId="8" xfId="0" applyFont="1" applyFill="1" applyBorder="1" applyAlignment="1" applyProtection="1">
      <alignment horizontal="center" vertical="center"/>
    </xf>
    <xf numFmtId="176" fontId="1" fillId="3" borderId="8" xfId="0" applyNumberFormat="1" applyFont="1" applyFill="1" applyBorder="1" applyAlignment="1" applyProtection="1">
      <alignment horizontal="right" vertical="center"/>
    </xf>
    <xf numFmtId="0" fontId="1" fillId="7" borderId="9" xfId="0" applyFont="1" applyFill="1" applyBorder="1" applyAlignment="1" applyProtection="1">
      <alignment vertical="center" textRotation="255" shrinkToFit="1"/>
    </xf>
    <xf numFmtId="0" fontId="1" fillId="7" borderId="10" xfId="0" applyFont="1" applyFill="1" applyBorder="1" applyAlignment="1" applyProtection="1">
      <alignment vertical="center" textRotation="255" shrinkToFit="1"/>
    </xf>
    <xf numFmtId="0" fontId="1" fillId="8" borderId="11" xfId="0" applyFont="1" applyFill="1" applyBorder="1" applyAlignment="1" applyProtection="1">
      <alignment horizontal="center" vertical="center"/>
    </xf>
    <xf numFmtId="0" fontId="1" fillId="8" borderId="12" xfId="0" applyFont="1" applyFill="1" applyBorder="1" applyAlignment="1" applyProtection="1">
      <alignment horizontal="center" vertical="center"/>
    </xf>
    <xf numFmtId="0" fontId="1" fillId="8" borderId="13" xfId="0" applyFont="1" applyFill="1" applyBorder="1" applyAlignment="1" applyProtection="1">
      <alignment horizontal="center" vertical="center"/>
    </xf>
    <xf numFmtId="176" fontId="1" fillId="3" borderId="11" xfId="0" applyNumberFormat="1" applyFont="1" applyFill="1" applyBorder="1" applyAlignment="1" applyProtection="1">
      <alignment horizontal="right" vertical="center"/>
    </xf>
    <xf numFmtId="176" fontId="1" fillId="3" borderId="12" xfId="0" applyNumberFormat="1" applyFont="1" applyFill="1" applyBorder="1" applyAlignment="1" applyProtection="1">
      <alignment horizontal="right" vertical="center"/>
    </xf>
    <xf numFmtId="176" fontId="1" fillId="3" borderId="13" xfId="0" applyNumberFormat="1" applyFont="1" applyFill="1" applyBorder="1" applyAlignment="1" applyProtection="1">
      <alignment horizontal="right" vertical="center"/>
    </xf>
    <xf numFmtId="0" fontId="1" fillId="6" borderId="14" xfId="0" applyFont="1" applyFill="1" applyBorder="1" applyAlignment="1" applyProtection="1">
      <alignment horizontal="center" vertical="center"/>
    </xf>
    <xf numFmtId="176" fontId="1" fillId="3" borderId="14" xfId="0" applyNumberFormat="1" applyFont="1" applyFill="1" applyBorder="1" applyAlignment="1" applyProtection="1">
      <alignment horizontal="right" vertical="center"/>
    </xf>
    <xf numFmtId="0" fontId="1" fillId="7" borderId="15" xfId="0" applyFont="1" applyFill="1" applyBorder="1" applyAlignment="1" applyProtection="1">
      <alignment vertical="center" textRotation="255" shrinkToFit="1"/>
    </xf>
    <xf numFmtId="0" fontId="1" fillId="7" borderId="0" xfId="0" applyFont="1" applyFill="1" applyAlignment="1" applyProtection="1">
      <alignment vertical="center" textRotation="255" shrinkToFit="1"/>
    </xf>
    <xf numFmtId="0" fontId="1" fillId="8" borderId="16" xfId="0" applyFont="1" applyFill="1" applyBorder="1" applyAlignment="1" applyProtection="1">
      <alignment horizontal="center" vertical="center"/>
    </xf>
    <xf numFmtId="0" fontId="1" fillId="8" borderId="17" xfId="0" applyFont="1" applyFill="1" applyBorder="1" applyAlignment="1" applyProtection="1">
      <alignment horizontal="center" vertical="center"/>
    </xf>
    <xf numFmtId="0" fontId="1" fillId="8" borderId="18" xfId="0" applyFont="1" applyFill="1" applyBorder="1" applyAlignment="1" applyProtection="1">
      <alignment horizontal="center" vertical="center"/>
    </xf>
    <xf numFmtId="176" fontId="1" fillId="3" borderId="16" xfId="0" applyNumberFormat="1" applyFont="1" applyFill="1" applyBorder="1" applyAlignment="1" applyProtection="1">
      <alignment horizontal="right" vertical="center"/>
    </xf>
    <xf numFmtId="176" fontId="1" fillId="3" borderId="17" xfId="0" applyNumberFormat="1" applyFont="1" applyFill="1" applyBorder="1" applyAlignment="1" applyProtection="1">
      <alignment horizontal="right" vertical="center"/>
    </xf>
    <xf numFmtId="176" fontId="1" fillId="3" borderId="18" xfId="0" applyNumberFormat="1" applyFont="1" applyFill="1" applyBorder="1" applyAlignment="1" applyProtection="1">
      <alignment horizontal="right" vertical="center"/>
    </xf>
    <xf numFmtId="0" fontId="1" fillId="6" borderId="19" xfId="0" applyFont="1" applyFill="1" applyBorder="1" applyAlignment="1" applyProtection="1">
      <alignment horizontal="center" vertical="center"/>
    </xf>
    <xf numFmtId="176" fontId="1" fillId="3" borderId="19" xfId="0" applyNumberFormat="1" applyFont="1" applyFill="1" applyBorder="1" applyAlignment="1" applyProtection="1">
      <alignment horizontal="right" vertical="center"/>
    </xf>
    <xf numFmtId="0" fontId="1" fillId="8" borderId="20" xfId="0" applyFont="1" applyFill="1" applyBorder="1" applyAlignment="1" applyProtection="1">
      <alignment horizontal="center" vertical="center"/>
    </xf>
    <xf numFmtId="0" fontId="1" fillId="8" borderId="21" xfId="0" applyFont="1" applyFill="1" applyBorder="1" applyAlignment="1" applyProtection="1">
      <alignment horizontal="center" vertical="center"/>
    </xf>
    <xf numFmtId="0" fontId="1" fillId="8" borderId="22" xfId="0" applyFont="1" applyFill="1" applyBorder="1" applyAlignment="1" applyProtection="1">
      <alignment horizontal="center" vertical="center"/>
    </xf>
    <xf numFmtId="176" fontId="1" fillId="3" borderId="20" xfId="0" applyNumberFormat="1" applyFont="1" applyFill="1" applyBorder="1" applyAlignment="1" applyProtection="1">
      <alignment horizontal="right" vertical="center"/>
    </xf>
    <xf numFmtId="176" fontId="1" fillId="3" borderId="21" xfId="0" applyNumberFormat="1" applyFont="1" applyFill="1" applyBorder="1" applyAlignment="1" applyProtection="1">
      <alignment horizontal="right" vertical="center"/>
    </xf>
    <xf numFmtId="176" fontId="1" fillId="3" borderId="22" xfId="0" applyNumberFormat="1" applyFont="1" applyFill="1" applyBorder="1" applyAlignment="1" applyProtection="1">
      <alignment horizontal="right" vertical="center"/>
    </xf>
    <xf numFmtId="0" fontId="1" fillId="9" borderId="23" xfId="0" applyFont="1" applyFill="1" applyBorder="1" applyAlignment="1" applyProtection="1">
      <alignment horizontal="center" vertical="center"/>
    </xf>
    <xf numFmtId="0" fontId="1" fillId="9" borderId="24" xfId="0" applyFont="1" applyFill="1" applyBorder="1" applyAlignment="1" applyProtection="1">
      <alignment horizontal="center" vertical="center"/>
    </xf>
    <xf numFmtId="0" fontId="1" fillId="9" borderId="25" xfId="0" applyFont="1" applyFill="1" applyBorder="1" applyAlignment="1" applyProtection="1">
      <alignment horizontal="center" vertical="center"/>
    </xf>
    <xf numFmtId="176" fontId="1" fillId="2" borderId="0" xfId="0" applyNumberFormat="1" applyFont="1" applyFill="1" applyAlignment="1" applyProtection="1">
      <alignment horizontal="center" vertical="center" shrinkToFit="1"/>
    </xf>
    <xf numFmtId="0" fontId="1" fillId="2" borderId="0" xfId="0" applyFont="1" applyFill="1" applyAlignment="1" applyProtection="1">
      <alignment horizontal="left" vertical="center" shrinkToFit="1"/>
    </xf>
    <xf numFmtId="0" fontId="1" fillId="5" borderId="26" xfId="0" applyFont="1" applyFill="1" applyBorder="1" applyAlignment="1" applyProtection="1">
      <alignment vertical="center" textRotation="255"/>
    </xf>
    <xf numFmtId="0" fontId="1" fillId="5" borderId="27" xfId="0" applyFont="1" applyFill="1" applyBorder="1" applyAlignment="1" applyProtection="1">
      <alignment horizontal="center" vertical="center"/>
    </xf>
    <xf numFmtId="0" fontId="1" fillId="5" borderId="28" xfId="0" applyFont="1" applyFill="1" applyBorder="1" applyAlignment="1" applyProtection="1">
      <alignment horizontal="center" vertical="center"/>
    </xf>
    <xf numFmtId="176" fontId="1" fillId="5" borderId="28" xfId="0" applyNumberFormat="1" applyFont="1" applyFill="1" applyBorder="1" applyAlignment="1" applyProtection="1">
      <alignment horizontal="right" vertical="center"/>
    </xf>
    <xf numFmtId="176" fontId="1" fillId="5" borderId="29" xfId="0" applyNumberFormat="1" applyFont="1" applyFill="1" applyBorder="1" applyAlignment="1" applyProtection="1">
      <alignment horizontal="right" vertical="center"/>
    </xf>
    <xf numFmtId="0" fontId="1" fillId="2" borderId="30" xfId="0" applyFont="1" applyFill="1" applyBorder="1" applyAlignment="1" applyProtection="1">
      <alignment horizontal="left" vertical="center"/>
    </xf>
    <xf numFmtId="0" fontId="1" fillId="2" borderId="0" xfId="0" applyFont="1" applyFill="1" applyAlignment="1" applyProtection="1">
      <alignment horizontal="left" vertical="center"/>
    </xf>
    <xf numFmtId="0" fontId="6" fillId="2" borderId="0" xfId="0" applyFont="1" applyFill="1" applyAlignment="1" applyProtection="1">
      <alignment horizontal="center" vertical="center"/>
    </xf>
    <xf numFmtId="0" fontId="1" fillId="7" borderId="32" xfId="0" applyFont="1" applyFill="1" applyBorder="1" applyAlignment="1" applyProtection="1">
      <alignment vertical="center" textRotation="255" shrinkToFit="1"/>
    </xf>
    <xf numFmtId="0" fontId="1" fillId="7" borderId="33" xfId="0" applyFont="1" applyFill="1" applyBorder="1" applyAlignment="1" applyProtection="1">
      <alignment vertical="center" textRotation="255" shrinkToFit="1"/>
    </xf>
    <xf numFmtId="0" fontId="1" fillId="7" borderId="34" xfId="0" applyFont="1" applyFill="1" applyBorder="1" applyAlignment="1" applyProtection="1">
      <alignment horizontal="center" vertical="center"/>
    </xf>
    <xf numFmtId="0" fontId="1" fillId="7" borderId="35" xfId="0" applyFont="1" applyFill="1" applyBorder="1" applyAlignment="1" applyProtection="1">
      <alignment horizontal="center" vertical="center"/>
    </xf>
    <xf numFmtId="0" fontId="1" fillId="7" borderId="36" xfId="0" applyFont="1" applyFill="1" applyBorder="1" applyAlignment="1" applyProtection="1">
      <alignment horizontal="center" vertical="center"/>
    </xf>
    <xf numFmtId="176" fontId="1" fillId="7" borderId="37" xfId="0" applyNumberFormat="1" applyFont="1" applyFill="1" applyBorder="1" applyAlignment="1" applyProtection="1">
      <alignment horizontal="right" vertical="center"/>
    </xf>
    <xf numFmtId="176" fontId="1" fillId="7" borderId="35" xfId="0" applyNumberFormat="1" applyFont="1" applyFill="1" applyBorder="1" applyAlignment="1" applyProtection="1">
      <alignment horizontal="right" vertical="center"/>
    </xf>
    <xf numFmtId="176" fontId="1" fillId="7" borderId="38" xfId="0" applyNumberFormat="1" applyFont="1" applyFill="1" applyBorder="1" applyAlignment="1" applyProtection="1">
      <alignment horizontal="right" vertical="center"/>
    </xf>
    <xf numFmtId="0" fontId="6" fillId="2" borderId="30" xfId="0" applyFont="1" applyFill="1" applyBorder="1" applyAlignment="1" applyProtection="1">
      <alignment horizontal="center" vertical="center"/>
    </xf>
    <xf numFmtId="0" fontId="6" fillId="2" borderId="40" xfId="0" applyFont="1" applyFill="1" applyBorder="1" applyAlignment="1" applyProtection="1">
      <alignment horizontal="center" vertical="center"/>
    </xf>
    <xf numFmtId="176" fontId="1" fillId="9" borderId="56" xfId="0" applyNumberFormat="1" applyFont="1" applyFill="1" applyBorder="1" applyAlignment="1" applyProtection="1">
      <alignment horizontal="right" vertical="center"/>
    </xf>
    <xf numFmtId="176" fontId="1" fillId="9" borderId="57" xfId="0" applyNumberFormat="1" applyFont="1" applyFill="1" applyBorder="1" applyAlignment="1" applyProtection="1">
      <alignment horizontal="right" vertical="center"/>
    </xf>
    <xf numFmtId="176" fontId="1" fillId="9" borderId="58" xfId="0" applyNumberFormat="1" applyFont="1" applyFill="1" applyBorder="1" applyAlignment="1" applyProtection="1">
      <alignment horizontal="right" vertical="center"/>
    </xf>
    <xf numFmtId="176" fontId="1" fillId="2" borderId="59" xfId="0" applyNumberFormat="1" applyFont="1" applyFill="1" applyBorder="1" applyAlignment="1" applyProtection="1">
      <alignment horizontal="center" vertical="center" shrinkToFit="1"/>
    </xf>
    <xf numFmtId="0" fontId="1" fillId="5" borderId="7" xfId="0" applyFont="1" applyFill="1" applyBorder="1" applyAlignment="1" applyProtection="1">
      <alignment vertical="center" textRotation="255" shrinkToFit="1"/>
    </xf>
    <xf numFmtId="0" fontId="1" fillId="2" borderId="0" xfId="0" applyFont="1" applyFill="1" applyAlignment="1" applyProtection="1">
      <alignment vertical="center" textRotation="255" shrinkToFit="1"/>
    </xf>
    <xf numFmtId="176" fontId="1" fillId="2" borderId="0" xfId="0" applyNumberFormat="1" applyFont="1" applyFill="1" applyProtection="1">
      <alignment vertical="center"/>
    </xf>
    <xf numFmtId="0" fontId="1" fillId="6" borderId="39" xfId="0" applyFont="1" applyFill="1" applyBorder="1" applyAlignment="1" applyProtection="1">
      <alignment horizontal="center" vertical="center" shrinkToFit="1"/>
    </xf>
    <xf numFmtId="176" fontId="1" fillId="3" borderId="39" xfId="0" applyNumberFormat="1" applyFont="1" applyFill="1" applyBorder="1" applyAlignment="1" applyProtection="1">
      <alignment horizontal="right" vertical="center"/>
    </xf>
    <xf numFmtId="0" fontId="6" fillId="9" borderId="23" xfId="0" applyFont="1" applyFill="1" applyBorder="1" applyAlignment="1" applyProtection="1">
      <alignment horizontal="center" vertical="center"/>
    </xf>
    <xf numFmtId="0" fontId="6" fillId="9" borderId="24" xfId="0" applyFont="1" applyFill="1" applyBorder="1" applyAlignment="1" applyProtection="1">
      <alignment horizontal="center" vertical="center"/>
    </xf>
    <xf numFmtId="0" fontId="6" fillId="9" borderId="25" xfId="0" applyFont="1" applyFill="1" applyBorder="1" applyAlignment="1" applyProtection="1">
      <alignment horizontal="center" vertical="center"/>
    </xf>
    <xf numFmtId="0" fontId="1" fillId="5" borderId="26" xfId="0" applyFont="1" applyFill="1" applyBorder="1" applyAlignment="1" applyProtection="1">
      <alignment vertical="center" textRotation="255" shrinkToFit="1"/>
    </xf>
    <xf numFmtId="176" fontId="7" fillId="9" borderId="56" xfId="0" applyNumberFormat="1" applyFont="1" applyFill="1" applyBorder="1" applyAlignment="1" applyProtection="1">
      <alignment horizontal="right" vertical="center"/>
    </xf>
    <xf numFmtId="176" fontId="7" fillId="9" borderId="57" xfId="0" applyNumberFormat="1" applyFont="1" applyFill="1" applyBorder="1" applyAlignment="1" applyProtection="1">
      <alignment horizontal="right" vertical="center"/>
    </xf>
    <xf numFmtId="176" fontId="7" fillId="9" borderId="58" xfId="0" applyNumberFormat="1" applyFont="1" applyFill="1" applyBorder="1" applyAlignment="1" applyProtection="1">
      <alignment horizontal="right" vertical="center"/>
    </xf>
    <xf numFmtId="0" fontId="4" fillId="2" borderId="0" xfId="0" applyFont="1" applyFill="1" applyProtection="1">
      <alignment vertical="center"/>
    </xf>
    <xf numFmtId="0" fontId="1" fillId="2" borderId="48" xfId="0" applyFont="1" applyFill="1" applyBorder="1" applyProtection="1">
      <alignment vertical="center"/>
    </xf>
    <xf numFmtId="0" fontId="4" fillId="2" borderId="33" xfId="0" applyFont="1" applyFill="1" applyBorder="1" applyProtection="1">
      <alignment vertical="center"/>
    </xf>
    <xf numFmtId="0" fontId="1" fillId="2" borderId="49" xfId="0" applyFont="1" applyFill="1" applyBorder="1" applyProtection="1">
      <alignment vertical="center"/>
    </xf>
    <xf numFmtId="0" fontId="1" fillId="2" borderId="50" xfId="0" applyFont="1" applyFill="1" applyBorder="1" applyProtection="1">
      <alignment vertical="center"/>
    </xf>
    <xf numFmtId="0" fontId="1" fillId="2" borderId="51" xfId="0" applyFont="1" applyFill="1" applyBorder="1" applyProtection="1">
      <alignment vertical="center"/>
    </xf>
    <xf numFmtId="177" fontId="1" fillId="4" borderId="26" xfId="0" applyNumberFormat="1" applyFont="1" applyFill="1" applyBorder="1" applyAlignment="1" applyProtection="1">
      <alignment horizontal="center" vertical="center" shrinkToFit="1"/>
    </xf>
    <xf numFmtId="177" fontId="1" fillId="4" borderId="41" xfId="0" applyNumberFormat="1" applyFont="1" applyFill="1" applyBorder="1" applyAlignment="1" applyProtection="1">
      <alignment horizontal="center" vertical="center" shrinkToFit="1"/>
    </xf>
    <xf numFmtId="177" fontId="1" fillId="4" borderId="42" xfId="0" applyNumberFormat="1" applyFont="1" applyFill="1" applyBorder="1" applyAlignment="1" applyProtection="1">
      <alignment horizontal="center" vertical="center" shrinkToFit="1"/>
    </xf>
    <xf numFmtId="0" fontId="1" fillId="2" borderId="52" xfId="0" applyFont="1" applyFill="1" applyBorder="1" applyProtection="1">
      <alignment vertical="center"/>
    </xf>
    <xf numFmtId="178" fontId="1" fillId="3" borderId="26" xfId="0" applyNumberFormat="1" applyFont="1" applyFill="1" applyBorder="1" applyAlignment="1" applyProtection="1">
      <alignment horizontal="center" vertical="center" shrinkToFit="1"/>
    </xf>
    <xf numFmtId="178" fontId="1" fillId="3" borderId="41" xfId="0" applyNumberFormat="1" applyFont="1" applyFill="1" applyBorder="1" applyAlignment="1" applyProtection="1">
      <alignment horizontal="center" vertical="center" shrinkToFit="1"/>
    </xf>
    <xf numFmtId="178" fontId="1" fillId="3" borderId="42" xfId="0" applyNumberFormat="1" applyFont="1" applyFill="1" applyBorder="1" applyAlignment="1" applyProtection="1">
      <alignment horizontal="center" vertical="center" shrinkToFit="1"/>
    </xf>
    <xf numFmtId="179" fontId="1" fillId="3" borderId="26" xfId="0" applyNumberFormat="1" applyFont="1" applyFill="1" applyBorder="1" applyAlignment="1" applyProtection="1">
      <alignment horizontal="center" vertical="center" shrinkToFit="1"/>
    </xf>
    <xf numFmtId="179" fontId="1" fillId="3" borderId="41" xfId="0" applyNumberFormat="1" applyFont="1" applyFill="1" applyBorder="1" applyAlignment="1" applyProtection="1">
      <alignment horizontal="center" vertical="center" shrinkToFit="1"/>
    </xf>
    <xf numFmtId="179" fontId="1" fillId="3" borderId="42" xfId="0" applyNumberFormat="1" applyFont="1" applyFill="1" applyBorder="1" applyAlignment="1" applyProtection="1">
      <alignment horizontal="center" vertical="center" shrinkToFit="1"/>
    </xf>
    <xf numFmtId="0" fontId="6" fillId="2" borderId="41" xfId="0" applyFont="1" applyFill="1" applyBorder="1" applyAlignment="1" applyProtection="1">
      <alignment horizontal="center" vertical="center"/>
    </xf>
    <xf numFmtId="180" fontId="8" fillId="5" borderId="9" xfId="0" applyNumberFormat="1" applyFont="1" applyFill="1" applyBorder="1" applyAlignment="1" applyProtection="1">
      <alignment horizontal="center" vertical="center" shrinkToFit="1"/>
    </xf>
    <xf numFmtId="180" fontId="8" fillId="5" borderId="10" xfId="0" applyNumberFormat="1" applyFont="1" applyFill="1" applyBorder="1" applyAlignment="1" applyProtection="1">
      <alignment horizontal="center" vertical="center" shrinkToFit="1"/>
    </xf>
    <xf numFmtId="180" fontId="8" fillId="5" borderId="43" xfId="0" applyNumberFormat="1" applyFont="1" applyFill="1" applyBorder="1" applyAlignment="1" applyProtection="1">
      <alignment horizontal="center" vertical="center" shrinkToFit="1"/>
    </xf>
    <xf numFmtId="180" fontId="8" fillId="5" borderId="44" xfId="0" applyNumberFormat="1" applyFont="1" applyFill="1" applyBorder="1" applyAlignment="1" applyProtection="1">
      <alignment horizontal="center" vertical="center" shrinkToFit="1"/>
    </xf>
    <xf numFmtId="181" fontId="8" fillId="8" borderId="9" xfId="0" applyNumberFormat="1" applyFont="1" applyFill="1" applyBorder="1" applyAlignment="1" applyProtection="1">
      <alignment horizontal="center" vertical="center" shrinkToFit="1"/>
    </xf>
    <xf numFmtId="181" fontId="8" fillId="8" borderId="10" xfId="0" applyNumberFormat="1" applyFont="1" applyFill="1" applyBorder="1" applyAlignment="1" applyProtection="1">
      <alignment horizontal="center" vertical="center" shrinkToFit="1"/>
    </xf>
    <xf numFmtId="181" fontId="8" fillId="8" borderId="44" xfId="0" applyNumberFormat="1" applyFont="1" applyFill="1" applyBorder="1" applyAlignment="1" applyProtection="1">
      <alignment horizontal="center" vertical="center" shrinkToFit="1"/>
    </xf>
    <xf numFmtId="176" fontId="1" fillId="5" borderId="32" xfId="0" applyNumberFormat="1" applyFont="1" applyFill="1" applyBorder="1" applyAlignment="1" applyProtection="1">
      <alignment horizontal="center" vertical="center" shrinkToFit="1"/>
    </xf>
    <xf numFmtId="176" fontId="1" fillId="5" borderId="33" xfId="0" applyNumberFormat="1" applyFont="1" applyFill="1" applyBorder="1" applyAlignment="1" applyProtection="1">
      <alignment horizontal="center" vertical="center" shrinkToFit="1"/>
    </xf>
    <xf numFmtId="176" fontId="1" fillId="5" borderId="45" xfId="0" applyNumberFormat="1" applyFont="1" applyFill="1" applyBorder="1" applyAlignment="1" applyProtection="1">
      <alignment horizontal="center" vertical="center" shrinkToFit="1"/>
    </xf>
    <xf numFmtId="176" fontId="1" fillId="8" borderId="32" xfId="0" applyNumberFormat="1" applyFont="1" applyFill="1" applyBorder="1" applyAlignment="1" applyProtection="1">
      <alignment horizontal="center" vertical="center" shrinkToFit="1"/>
    </xf>
    <xf numFmtId="176" fontId="1" fillId="8" borderId="33" xfId="0" applyNumberFormat="1" applyFont="1" applyFill="1" applyBorder="1" applyAlignment="1" applyProtection="1">
      <alignment horizontal="center" vertical="center" shrinkToFit="1"/>
    </xf>
    <xf numFmtId="176" fontId="1" fillId="8" borderId="46" xfId="0" applyNumberFormat="1" applyFont="1" applyFill="1" applyBorder="1" applyAlignment="1" applyProtection="1">
      <alignment horizontal="center" vertical="center" shrinkToFit="1"/>
    </xf>
    <xf numFmtId="182" fontId="7" fillId="9" borderId="26" xfId="0" applyNumberFormat="1" applyFont="1" applyFill="1" applyBorder="1" applyAlignment="1" applyProtection="1">
      <alignment horizontal="center" vertical="center" shrinkToFit="1"/>
    </xf>
    <xf numFmtId="182" fontId="7" fillId="9" borderId="41" xfId="0" applyNumberFormat="1" applyFont="1" applyFill="1" applyBorder="1" applyAlignment="1" applyProtection="1">
      <alignment horizontal="center" vertical="center" shrinkToFit="1"/>
    </xf>
    <xf numFmtId="182" fontId="7" fillId="9" borderId="42" xfId="0" applyNumberFormat="1" applyFont="1" applyFill="1" applyBorder="1" applyAlignment="1" applyProtection="1">
      <alignment horizontal="center" vertical="center" shrinkToFit="1"/>
    </xf>
    <xf numFmtId="183" fontId="7" fillId="9" borderId="26" xfId="0" applyNumberFormat="1" applyFont="1" applyFill="1" applyBorder="1" applyAlignment="1" applyProtection="1">
      <alignment horizontal="center" vertical="center" shrinkToFit="1"/>
    </xf>
    <xf numFmtId="183" fontId="7" fillId="9" borderId="41" xfId="0" applyNumberFormat="1" applyFont="1" applyFill="1" applyBorder="1" applyAlignment="1" applyProtection="1">
      <alignment horizontal="center" vertical="center" shrinkToFit="1"/>
    </xf>
    <xf numFmtId="183" fontId="7" fillId="9" borderId="42" xfId="0" applyNumberFormat="1" applyFont="1" applyFill="1" applyBorder="1" applyAlignment="1" applyProtection="1">
      <alignment horizontal="center" vertical="center" shrinkToFit="1"/>
    </xf>
    <xf numFmtId="182" fontId="1" fillId="2" borderId="53" xfId="0" applyNumberFormat="1" applyFont="1" applyFill="1" applyBorder="1" applyAlignment="1" applyProtection="1">
      <alignment horizontal="center" vertical="center" shrinkToFit="1"/>
    </xf>
    <xf numFmtId="182" fontId="1" fillId="2" borderId="54" xfId="0" applyNumberFormat="1" applyFont="1" applyFill="1" applyBorder="1" applyAlignment="1" applyProtection="1">
      <alignment horizontal="center" vertical="center" shrinkToFit="1"/>
    </xf>
    <xf numFmtId="183" fontId="1" fillId="2" borderId="54" xfId="0" applyNumberFormat="1" applyFont="1" applyFill="1" applyBorder="1" applyAlignment="1" applyProtection="1">
      <alignment horizontal="center" vertical="center" shrinkToFit="1"/>
    </xf>
    <xf numFmtId="0" fontId="1" fillId="2" borderId="54" xfId="0" applyFont="1" applyFill="1" applyBorder="1" applyProtection="1">
      <alignment vertical="center"/>
    </xf>
    <xf numFmtId="0" fontId="1" fillId="2" borderId="55" xfId="0" applyFont="1" applyFill="1" applyBorder="1" applyProtection="1">
      <alignment vertical="center"/>
    </xf>
    <xf numFmtId="0" fontId="1" fillId="7" borderId="7" xfId="0" applyFont="1" applyFill="1" applyBorder="1" applyAlignment="1" applyProtection="1">
      <alignment vertical="center" textRotation="255"/>
    </xf>
    <xf numFmtId="0" fontId="1" fillId="8" borderId="8" xfId="0" applyFont="1" applyFill="1" applyBorder="1" applyAlignment="1" applyProtection="1">
      <alignment horizontal="center" vertical="center"/>
    </xf>
    <xf numFmtId="0" fontId="1" fillId="8" borderId="14" xfId="0" applyFont="1" applyFill="1" applyBorder="1" applyAlignment="1" applyProtection="1">
      <alignment horizontal="center" vertical="center"/>
    </xf>
    <xf numFmtId="0" fontId="1" fillId="6" borderId="47" xfId="0" applyFont="1" applyFill="1" applyBorder="1" applyAlignment="1" applyProtection="1">
      <alignment horizontal="center" vertical="center"/>
    </xf>
    <xf numFmtId="0" fontId="1" fillId="8" borderId="19" xfId="0" applyFont="1" applyFill="1" applyBorder="1" applyAlignment="1" applyProtection="1">
      <alignment horizontal="center" vertical="center"/>
    </xf>
    <xf numFmtId="0" fontId="6" fillId="2" borderId="31" xfId="0" applyFont="1" applyFill="1" applyBorder="1" applyAlignment="1" applyProtection="1">
      <alignment horizontal="center" vertical="center"/>
    </xf>
    <xf numFmtId="0" fontId="1" fillId="7" borderId="26" xfId="0" applyFont="1" applyFill="1" applyBorder="1" applyAlignment="1" applyProtection="1">
      <alignment vertical="center" textRotation="255"/>
    </xf>
    <xf numFmtId="0" fontId="1" fillId="7" borderId="27" xfId="0" applyFont="1" applyFill="1" applyBorder="1" applyAlignment="1" applyProtection="1">
      <alignment horizontal="center" vertical="center"/>
    </xf>
    <xf numFmtId="0" fontId="1" fillId="7" borderId="28" xfId="0" applyFont="1" applyFill="1" applyBorder="1" applyAlignment="1" applyProtection="1">
      <alignment horizontal="center" vertical="center"/>
    </xf>
    <xf numFmtId="176" fontId="1" fillId="7" borderId="28" xfId="0" applyNumberFormat="1" applyFont="1" applyFill="1" applyBorder="1" applyAlignment="1" applyProtection="1">
      <alignment horizontal="right" vertical="center"/>
    </xf>
    <xf numFmtId="176" fontId="1" fillId="7" borderId="29" xfId="0" applyNumberFormat="1" applyFont="1" applyFill="1" applyBorder="1" applyAlignment="1" applyProtection="1">
      <alignment horizontal="right" vertical="center"/>
    </xf>
    <xf numFmtId="177" fontId="1" fillId="4" borderId="7" xfId="0" applyNumberFormat="1" applyFont="1" applyFill="1" applyBorder="1" applyAlignment="1" applyProtection="1">
      <alignment horizontal="center" vertical="center" shrinkToFit="1"/>
    </xf>
    <xf numFmtId="178" fontId="1" fillId="3" borderId="9" xfId="0" applyNumberFormat="1" applyFont="1" applyFill="1" applyBorder="1" applyAlignment="1" applyProtection="1">
      <alignment horizontal="center" vertical="center" shrinkToFit="1"/>
    </xf>
    <xf numFmtId="178" fontId="1" fillId="3" borderId="10" xfId="0" applyNumberFormat="1" applyFont="1" applyFill="1" applyBorder="1" applyAlignment="1" applyProtection="1">
      <alignment horizontal="center" vertical="center" shrinkToFit="1"/>
    </xf>
    <xf numFmtId="178" fontId="1" fillId="3" borderId="44" xfId="0" applyNumberFormat="1" applyFont="1" applyFill="1" applyBorder="1" applyAlignment="1" applyProtection="1">
      <alignment horizontal="center" vertical="center" shrinkToFit="1"/>
    </xf>
    <xf numFmtId="179" fontId="1" fillId="3" borderId="9" xfId="0" applyNumberFormat="1" applyFont="1" applyFill="1" applyBorder="1" applyAlignment="1" applyProtection="1">
      <alignment horizontal="center" vertical="center" shrinkToFit="1"/>
    </xf>
    <xf numFmtId="179" fontId="1" fillId="3" borderId="10" xfId="0" applyNumberFormat="1" applyFont="1" applyFill="1" applyBorder="1" applyAlignment="1" applyProtection="1">
      <alignment horizontal="center" vertical="center" shrinkToFit="1"/>
    </xf>
    <xf numFmtId="179" fontId="1" fillId="3" borderId="44" xfId="0" applyNumberFormat="1" applyFont="1" applyFill="1" applyBorder="1" applyAlignment="1" applyProtection="1">
      <alignment horizontal="center" vertical="center" shrinkToFit="1"/>
    </xf>
    <xf numFmtId="0" fontId="6" fillId="2" borderId="10" xfId="0" applyFont="1" applyFill="1" applyBorder="1" applyAlignment="1" applyProtection="1">
      <alignment horizontal="center" vertical="center"/>
    </xf>
    <xf numFmtId="184" fontId="1" fillId="5" borderId="9" xfId="0" applyNumberFormat="1" applyFont="1" applyFill="1" applyBorder="1" applyAlignment="1" applyProtection="1">
      <alignment horizontal="center" vertical="center" shrinkToFit="1"/>
    </xf>
    <xf numFmtId="184" fontId="1" fillId="5" borderId="10" xfId="0" applyNumberFormat="1" applyFont="1" applyFill="1" applyBorder="1" applyAlignment="1" applyProtection="1">
      <alignment horizontal="center" vertical="center" shrinkToFit="1"/>
    </xf>
    <xf numFmtId="184" fontId="1" fillId="5" borderId="44" xfId="0" applyNumberFormat="1" applyFont="1" applyFill="1" applyBorder="1" applyAlignment="1" applyProtection="1">
      <alignment horizontal="center" vertical="center" shrinkToFit="1"/>
    </xf>
    <xf numFmtId="185" fontId="1" fillId="8" borderId="9" xfId="0" applyNumberFormat="1" applyFont="1" applyFill="1" applyBorder="1" applyAlignment="1" applyProtection="1">
      <alignment horizontal="center" vertical="center" shrinkToFit="1"/>
    </xf>
    <xf numFmtId="185" fontId="1" fillId="8" borderId="10" xfId="0" applyNumberFormat="1" applyFont="1" applyFill="1" applyBorder="1" applyAlignment="1" applyProtection="1">
      <alignment horizontal="center" vertical="center" shrinkToFit="1"/>
    </xf>
    <xf numFmtId="185" fontId="1" fillId="8" borderId="44" xfId="0" applyNumberFormat="1" applyFont="1" applyFill="1" applyBorder="1" applyAlignment="1" applyProtection="1">
      <alignment horizontal="center" vertical="center" shrinkToFit="1"/>
    </xf>
    <xf numFmtId="176" fontId="1" fillId="5" borderId="46" xfId="0" applyNumberFormat="1" applyFont="1" applyFill="1" applyBorder="1" applyAlignment="1" applyProtection="1">
      <alignment horizontal="center" vertical="center" shrinkToFit="1"/>
    </xf>
    <xf numFmtId="0" fontId="6" fillId="2" borderId="33" xfId="0" applyFont="1" applyFill="1" applyBorder="1" applyAlignment="1" applyProtection="1">
      <alignment horizontal="center" vertical="center"/>
    </xf>
    <xf numFmtId="0" fontId="1" fillId="2" borderId="53" xfId="0" applyFont="1" applyFill="1" applyBorder="1" applyProtection="1">
      <alignment vertical="center"/>
    </xf>
    <xf numFmtId="0" fontId="1" fillId="2" borderId="0" xfId="0" applyFont="1" applyFill="1" applyProtection="1">
      <alignment vertical="center"/>
    </xf>
    <xf numFmtId="0" fontId="5" fillId="2" borderId="0" xfId="0" applyFont="1" applyFill="1" applyAlignment="1" applyProtection="1">
      <alignment vertical="center" wrapText="1"/>
    </xf>
    <xf numFmtId="176" fontId="1" fillId="2" borderId="30" xfId="0" applyNumberFormat="1" applyFont="1" applyFill="1" applyBorder="1" applyAlignment="1" applyProtection="1">
      <alignment horizontal="center" vertical="center" shrinkToFit="1"/>
    </xf>
    <xf numFmtId="0" fontId="1" fillId="2" borderId="0" xfId="0" applyFont="1" applyFill="1" applyAlignment="1" applyProtection="1">
      <alignment horizontal="left" shrinkToFit="1"/>
    </xf>
    <xf numFmtId="0" fontId="3" fillId="2" borderId="0" xfId="0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</xf>
    <xf numFmtId="0" fontId="1" fillId="4" borderId="1" xfId="0" applyFont="1" applyFill="1" applyBorder="1" applyAlignment="1" applyProtection="1">
      <alignment horizontal="center" vertical="center" shrinkToFit="1"/>
    </xf>
    <xf numFmtId="0" fontId="1" fillId="4" borderId="2" xfId="0" applyFont="1" applyFill="1" applyBorder="1" applyAlignment="1" applyProtection="1">
      <alignment horizontal="center" vertical="center" shrinkToFit="1"/>
    </xf>
    <xf numFmtId="0" fontId="1" fillId="4" borderId="3" xfId="0" applyFont="1" applyFill="1" applyBorder="1" applyAlignment="1" applyProtection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7F7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5ED4B-843C-489A-AFE8-8909CDFFFAF9}">
  <sheetPr>
    <pageSetUpPr fitToPage="1"/>
  </sheetPr>
  <dimension ref="A1:AT57"/>
  <sheetViews>
    <sheetView tabSelected="1" view="pageBreakPreview" zoomScale="85" zoomScaleNormal="85" zoomScaleSheetLayoutView="85" workbookViewId="0">
      <selection activeCell="B7" sqref="B7:K7"/>
    </sheetView>
  </sheetViews>
  <sheetFormatPr defaultColWidth="2.75" defaultRowHeight="19.5" customHeight="1" x14ac:dyDescent="0.4"/>
  <cols>
    <col min="1" max="16384" width="2.75" style="8"/>
  </cols>
  <sheetData>
    <row r="1" spans="1:46" ht="19.5" customHeight="1" x14ac:dyDescent="0.4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</row>
    <row r="2" spans="1:46" ht="19.5" customHeight="1" x14ac:dyDescent="0.4">
      <c r="A2" s="4"/>
      <c r="B2" s="153" t="s">
        <v>35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  <c r="AS2" s="153"/>
      <c r="AT2" s="154"/>
    </row>
    <row r="3" spans="1:46" ht="16.5" x14ac:dyDescent="0.4">
      <c r="A3" s="4"/>
      <c r="B3" s="155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</row>
    <row r="4" spans="1:46" ht="19.5" customHeight="1" x14ac:dyDescent="0.4">
      <c r="A4" s="4"/>
      <c r="B4" s="156" t="s">
        <v>38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</row>
    <row r="5" spans="1:46" ht="19.5" customHeight="1" thickBot="1" x14ac:dyDescent="0.45">
      <c r="A5" s="4"/>
      <c r="B5" s="15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</row>
    <row r="6" spans="1:46" ht="19.5" customHeight="1" x14ac:dyDescent="0.15">
      <c r="A6" s="4"/>
      <c r="B6" s="157" t="s">
        <v>39</v>
      </c>
      <c r="C6" s="158"/>
      <c r="D6" s="158"/>
      <c r="E6" s="158"/>
      <c r="F6" s="158"/>
      <c r="G6" s="158"/>
      <c r="H6" s="158"/>
      <c r="I6" s="158"/>
      <c r="J6" s="158"/>
      <c r="K6" s="159"/>
      <c r="L6" s="6"/>
      <c r="M6" s="6"/>
      <c r="N6" s="152"/>
      <c r="O6" s="152"/>
      <c r="P6" s="45"/>
      <c r="Q6" s="4"/>
      <c r="R6" s="4"/>
      <c r="S6" s="4"/>
      <c r="T6" s="157" t="s">
        <v>0</v>
      </c>
      <c r="U6" s="158"/>
      <c r="V6" s="158"/>
      <c r="W6" s="158"/>
      <c r="X6" s="158"/>
      <c r="Y6" s="158"/>
      <c r="Z6" s="158"/>
      <c r="AA6" s="158"/>
      <c r="AB6" s="158"/>
      <c r="AC6" s="159"/>
      <c r="AD6" s="6"/>
      <c r="AE6" s="6"/>
      <c r="AF6" s="6"/>
      <c r="AG6" s="6"/>
      <c r="AH6" s="6"/>
      <c r="AI6" s="6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</row>
    <row r="7" spans="1:46" ht="19.5" customHeight="1" thickBot="1" x14ac:dyDescent="0.2">
      <c r="A7" s="4"/>
      <c r="B7" s="1"/>
      <c r="C7" s="2"/>
      <c r="D7" s="2"/>
      <c r="E7" s="2"/>
      <c r="F7" s="2"/>
      <c r="G7" s="2"/>
      <c r="H7" s="2"/>
      <c r="I7" s="2"/>
      <c r="J7" s="2"/>
      <c r="K7" s="3"/>
      <c r="L7" s="151" t="s">
        <v>1</v>
      </c>
      <c r="M7" s="44"/>
      <c r="N7" s="45" t="s">
        <v>2</v>
      </c>
      <c r="O7" s="152"/>
      <c r="P7" s="4"/>
      <c r="Q7" s="4"/>
      <c r="R7" s="4"/>
      <c r="S7" s="4"/>
      <c r="T7" s="1"/>
      <c r="U7" s="2"/>
      <c r="V7" s="2"/>
      <c r="W7" s="2"/>
      <c r="X7" s="2"/>
      <c r="Y7" s="2"/>
      <c r="Z7" s="2"/>
      <c r="AA7" s="2"/>
      <c r="AB7" s="2"/>
      <c r="AC7" s="3"/>
      <c r="AD7" s="151" t="s">
        <v>1</v>
      </c>
      <c r="AE7" s="44"/>
      <c r="AF7" s="45" t="s">
        <v>3</v>
      </c>
      <c r="AG7" s="5"/>
      <c r="AH7" s="6"/>
      <c r="AI7" s="6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</row>
    <row r="8" spans="1:46" ht="19.5" customHeight="1" x14ac:dyDescent="0.4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6"/>
      <c r="O8" s="6"/>
      <c r="P8" s="4"/>
      <c r="Q8" s="4"/>
      <c r="R8" s="4"/>
      <c r="S8" s="4"/>
      <c r="T8" s="7" t="s">
        <v>36</v>
      </c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6"/>
      <c r="AI8" s="6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</row>
    <row r="9" spans="1:46" ht="19.5" customHeight="1" x14ac:dyDescent="0.4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6"/>
      <c r="O9" s="6"/>
      <c r="P9" s="4"/>
      <c r="Q9" s="4"/>
      <c r="R9" s="4"/>
      <c r="S9" s="4"/>
      <c r="T9" s="9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6"/>
      <c r="AI9" s="6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</row>
    <row r="10" spans="1:46" ht="19.5" customHeight="1" x14ac:dyDescent="0.4">
      <c r="A10" s="10" t="s">
        <v>4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</row>
    <row r="11" spans="1:46" ht="19.5" customHeight="1" x14ac:dyDescent="0.4">
      <c r="A11" s="4"/>
      <c r="B11" s="11" t="s">
        <v>5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</row>
    <row r="12" spans="1:46" ht="19.5" customHeight="1" x14ac:dyDescent="0.4">
      <c r="A12" s="4"/>
      <c r="B12" s="12" t="s">
        <v>40</v>
      </c>
      <c r="C12" s="12"/>
      <c r="D12" s="13" t="s">
        <v>6</v>
      </c>
      <c r="E12" s="13"/>
      <c r="F12" s="13"/>
      <c r="G12" s="13"/>
      <c r="H12" s="13"/>
      <c r="I12" s="13"/>
      <c r="J12" s="14" t="str">
        <f>IF(OR($B$7="",$T$7=""),"円",ROUNDDOWN(B7/3,0))</f>
        <v>円</v>
      </c>
      <c r="K12" s="14"/>
      <c r="L12" s="14"/>
      <c r="M12" s="14"/>
      <c r="N12" s="14"/>
      <c r="O12" s="14"/>
      <c r="P12" s="4"/>
      <c r="Q12" s="4"/>
      <c r="R12" s="4"/>
      <c r="S12" s="4"/>
      <c r="T12" s="15" t="s">
        <v>7</v>
      </c>
      <c r="U12" s="16"/>
      <c r="V12" s="17" t="s">
        <v>8</v>
      </c>
      <c r="W12" s="18"/>
      <c r="X12" s="18"/>
      <c r="Y12" s="18"/>
      <c r="Z12" s="18"/>
      <c r="AA12" s="19"/>
      <c r="AB12" s="20" t="str">
        <f>IF(B7="","円",B7-T7)</f>
        <v>円</v>
      </c>
      <c r="AC12" s="21"/>
      <c r="AD12" s="21"/>
      <c r="AE12" s="21"/>
      <c r="AF12" s="21"/>
      <c r="AG12" s="22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</row>
    <row r="13" spans="1:46" ht="19.5" customHeight="1" thickBot="1" x14ac:dyDescent="0.45">
      <c r="A13" s="4"/>
      <c r="B13" s="12"/>
      <c r="C13" s="12"/>
      <c r="D13" s="23" t="s">
        <v>9</v>
      </c>
      <c r="E13" s="23"/>
      <c r="F13" s="23"/>
      <c r="G13" s="23"/>
      <c r="H13" s="23"/>
      <c r="I13" s="23"/>
      <c r="J13" s="24" t="str">
        <f>IF(T7="","円",ROUNDDOWN(T7/2,0))</f>
        <v>円</v>
      </c>
      <c r="K13" s="24"/>
      <c r="L13" s="24"/>
      <c r="M13" s="24"/>
      <c r="N13" s="24"/>
      <c r="O13" s="24"/>
      <c r="P13" s="4"/>
      <c r="Q13" s="4"/>
      <c r="R13" s="4"/>
      <c r="S13" s="4"/>
      <c r="T13" s="25"/>
      <c r="U13" s="26"/>
      <c r="V13" s="27" t="s">
        <v>29</v>
      </c>
      <c r="W13" s="28"/>
      <c r="X13" s="28"/>
      <c r="Y13" s="28"/>
      <c r="Z13" s="28"/>
      <c r="AA13" s="29"/>
      <c r="AB13" s="30" t="str">
        <f>IF(T7="","円",J15)</f>
        <v>円</v>
      </c>
      <c r="AC13" s="31"/>
      <c r="AD13" s="31"/>
      <c r="AE13" s="31"/>
      <c r="AF13" s="31"/>
      <c r="AG13" s="32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</row>
    <row r="14" spans="1:46" ht="19.5" customHeight="1" thickBot="1" x14ac:dyDescent="0.45">
      <c r="A14" s="4"/>
      <c r="B14" s="12"/>
      <c r="C14" s="12"/>
      <c r="D14" s="33" t="s">
        <v>10</v>
      </c>
      <c r="E14" s="33"/>
      <c r="F14" s="33"/>
      <c r="G14" s="33"/>
      <c r="H14" s="33"/>
      <c r="I14" s="33"/>
      <c r="J14" s="34" t="str">
        <f>IF($B$7="","円",60000)</f>
        <v>円</v>
      </c>
      <c r="K14" s="34"/>
      <c r="L14" s="34"/>
      <c r="M14" s="34"/>
      <c r="N14" s="34"/>
      <c r="O14" s="34"/>
      <c r="P14" s="4"/>
      <c r="Q14" s="4"/>
      <c r="R14" s="4"/>
      <c r="S14" s="4"/>
      <c r="T14" s="25"/>
      <c r="U14" s="26"/>
      <c r="V14" s="35" t="s">
        <v>10</v>
      </c>
      <c r="W14" s="36"/>
      <c r="X14" s="36"/>
      <c r="Y14" s="36"/>
      <c r="Z14" s="36"/>
      <c r="AA14" s="37"/>
      <c r="AB14" s="38" t="str">
        <f>IF($B$7="","円",60000)</f>
        <v>円</v>
      </c>
      <c r="AC14" s="39"/>
      <c r="AD14" s="39"/>
      <c r="AE14" s="39"/>
      <c r="AF14" s="39"/>
      <c r="AG14" s="40"/>
      <c r="AH14" s="4"/>
      <c r="AI14" s="4"/>
      <c r="AJ14" s="4"/>
      <c r="AK14" s="41" t="s">
        <v>5</v>
      </c>
      <c r="AL14" s="42"/>
      <c r="AM14" s="42"/>
      <c r="AN14" s="42"/>
      <c r="AO14" s="42"/>
      <c r="AP14" s="42"/>
      <c r="AQ14" s="43"/>
      <c r="AR14" s="44"/>
      <c r="AS14" s="44"/>
      <c r="AT14" s="45"/>
    </row>
    <row r="15" spans="1:46" ht="19.5" customHeight="1" thickBot="1" x14ac:dyDescent="0.45">
      <c r="A15" s="4"/>
      <c r="B15" s="12"/>
      <c r="C15" s="46"/>
      <c r="D15" s="47" t="s">
        <v>11</v>
      </c>
      <c r="E15" s="48"/>
      <c r="F15" s="48"/>
      <c r="G15" s="48"/>
      <c r="H15" s="48"/>
      <c r="I15" s="48"/>
      <c r="J15" s="49" t="str">
        <f>IF(OR($B$7="",$T$7=""), "円", MAX(0, MIN(J12, J13, J14)))</f>
        <v>円</v>
      </c>
      <c r="K15" s="49"/>
      <c r="L15" s="49"/>
      <c r="M15" s="49"/>
      <c r="N15" s="49"/>
      <c r="O15" s="50"/>
      <c r="P15" s="51" t="s">
        <v>27</v>
      </c>
      <c r="Q15" s="52"/>
      <c r="R15" s="53" t="s">
        <v>12</v>
      </c>
      <c r="S15" s="53"/>
      <c r="T15" s="54"/>
      <c r="U15" s="55"/>
      <c r="V15" s="56" t="s">
        <v>11</v>
      </c>
      <c r="W15" s="57"/>
      <c r="X15" s="57"/>
      <c r="Y15" s="57"/>
      <c r="Z15" s="57"/>
      <c r="AA15" s="58"/>
      <c r="AB15" s="59" t="str">
        <f>IF($T$7="", "円", MAX(0, MIN(AB12, AB13, AB14)))</f>
        <v>円</v>
      </c>
      <c r="AC15" s="60"/>
      <c r="AD15" s="60"/>
      <c r="AE15" s="60"/>
      <c r="AF15" s="60"/>
      <c r="AG15" s="61"/>
      <c r="AH15" s="62" t="s">
        <v>13</v>
      </c>
      <c r="AI15" s="53"/>
      <c r="AJ15" s="63"/>
      <c r="AK15" s="64" t="str">
        <f>IF(OR($B$7="",$T$7=""),"円",J15+AB15)</f>
        <v>円</v>
      </c>
      <c r="AL15" s="65"/>
      <c r="AM15" s="65"/>
      <c r="AN15" s="65"/>
      <c r="AO15" s="65"/>
      <c r="AP15" s="65"/>
      <c r="AQ15" s="66"/>
      <c r="AR15" s="67" t="s">
        <v>1</v>
      </c>
      <c r="AS15" s="44"/>
      <c r="AT15" s="45" t="s">
        <v>28</v>
      </c>
    </row>
    <row r="16" spans="1:46" ht="19.5" customHeight="1" x14ac:dyDescent="0.4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</row>
    <row r="17" spans="1:46" ht="19.5" customHeight="1" x14ac:dyDescent="0.4">
      <c r="A17" s="4"/>
      <c r="B17" s="11" t="s">
        <v>14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</row>
    <row r="18" spans="1:46" ht="19.5" customHeight="1" thickBot="1" x14ac:dyDescent="0.45">
      <c r="A18" s="4"/>
      <c r="B18" s="68" t="s">
        <v>40</v>
      </c>
      <c r="C18" s="68"/>
      <c r="D18" s="13" t="s">
        <v>31</v>
      </c>
      <c r="E18" s="13"/>
      <c r="F18" s="13"/>
      <c r="G18" s="13"/>
      <c r="H18" s="13"/>
      <c r="I18" s="13"/>
      <c r="J18" s="14" t="str">
        <f>IF(OR($B$7="",T7=""),"円",ROUNDDOWN(($T$7-$J$15)/2,0))</f>
        <v>円</v>
      </c>
      <c r="K18" s="14"/>
      <c r="L18" s="14"/>
      <c r="M18" s="14"/>
      <c r="N18" s="14"/>
      <c r="O18" s="14"/>
      <c r="P18" s="4"/>
      <c r="Q18" s="4"/>
      <c r="R18" s="4"/>
      <c r="S18" s="4"/>
      <c r="T18" s="69"/>
      <c r="U18" s="69"/>
      <c r="V18" s="4"/>
      <c r="W18" s="4"/>
      <c r="X18" s="4"/>
      <c r="Y18" s="4"/>
      <c r="Z18" s="4"/>
      <c r="AA18" s="4"/>
      <c r="AB18" s="70"/>
      <c r="AC18" s="70"/>
      <c r="AD18" s="70"/>
      <c r="AE18" s="70"/>
      <c r="AF18" s="70"/>
      <c r="AG18" s="70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</row>
    <row r="19" spans="1:46" ht="19.5" customHeight="1" thickBot="1" x14ac:dyDescent="0.45">
      <c r="A19" s="4"/>
      <c r="B19" s="68"/>
      <c r="C19" s="68"/>
      <c r="D19" s="71" t="s">
        <v>30</v>
      </c>
      <c r="E19" s="71"/>
      <c r="F19" s="71"/>
      <c r="G19" s="71"/>
      <c r="H19" s="71"/>
      <c r="I19" s="71"/>
      <c r="J19" s="72" t="str">
        <f>IF($B$7="","円",ROUNDDOWN($B$7/3,0))</f>
        <v>円</v>
      </c>
      <c r="K19" s="72"/>
      <c r="L19" s="72"/>
      <c r="M19" s="72"/>
      <c r="N19" s="72"/>
      <c r="O19" s="72"/>
      <c r="P19" s="4"/>
      <c r="Q19" s="4"/>
      <c r="R19" s="4"/>
      <c r="S19" s="4"/>
      <c r="T19" s="69"/>
      <c r="U19" s="69"/>
      <c r="V19" s="4"/>
      <c r="W19" s="4"/>
      <c r="X19" s="4"/>
      <c r="Y19" s="4"/>
      <c r="Z19" s="4"/>
      <c r="AA19" s="4"/>
      <c r="AB19" s="70"/>
      <c r="AC19" s="70"/>
      <c r="AD19" s="70"/>
      <c r="AE19" s="70"/>
      <c r="AF19" s="70"/>
      <c r="AG19" s="70"/>
      <c r="AH19" s="4"/>
      <c r="AI19" s="4"/>
      <c r="AJ19" s="4"/>
      <c r="AK19" s="73" t="s">
        <v>14</v>
      </c>
      <c r="AL19" s="74"/>
      <c r="AM19" s="74"/>
      <c r="AN19" s="74"/>
      <c r="AO19" s="74"/>
      <c r="AP19" s="74"/>
      <c r="AQ19" s="75"/>
      <c r="AR19" s="4"/>
      <c r="AS19" s="4"/>
      <c r="AT19" s="4"/>
    </row>
    <row r="20" spans="1:46" ht="19.5" customHeight="1" thickBot="1" x14ac:dyDescent="0.45">
      <c r="A20" s="4"/>
      <c r="B20" s="68"/>
      <c r="C20" s="76"/>
      <c r="D20" s="47" t="s">
        <v>11</v>
      </c>
      <c r="E20" s="48"/>
      <c r="F20" s="48"/>
      <c r="G20" s="48"/>
      <c r="H20" s="48"/>
      <c r="I20" s="48"/>
      <c r="J20" s="49" t="str">
        <f>IF(OR($B$7="",$T$7=""),"円",ROUNDDOWN(MAX(0,MIN(J18,J19)),-3))</f>
        <v>円</v>
      </c>
      <c r="K20" s="49"/>
      <c r="L20" s="49"/>
      <c r="M20" s="49"/>
      <c r="N20" s="49"/>
      <c r="O20" s="50"/>
      <c r="P20" s="4"/>
      <c r="Q20" s="4"/>
      <c r="R20" s="4"/>
      <c r="S20" s="4"/>
      <c r="T20" s="69"/>
      <c r="U20" s="69"/>
      <c r="V20" s="4"/>
      <c r="W20" s="4"/>
      <c r="X20" s="4"/>
      <c r="Y20" s="4"/>
      <c r="Z20" s="4"/>
      <c r="AA20" s="4"/>
      <c r="AB20" s="70"/>
      <c r="AC20" s="70"/>
      <c r="AD20" s="70"/>
      <c r="AE20" s="70"/>
      <c r="AF20" s="70"/>
      <c r="AG20" s="70"/>
      <c r="AH20" s="53" t="s">
        <v>13</v>
      </c>
      <c r="AI20" s="53"/>
      <c r="AJ20" s="63"/>
      <c r="AK20" s="77" t="str">
        <f>IF(OR(B7="",T7=""),"円",J20)</f>
        <v>円</v>
      </c>
      <c r="AL20" s="78"/>
      <c r="AM20" s="78"/>
      <c r="AN20" s="78"/>
      <c r="AO20" s="78"/>
      <c r="AP20" s="78"/>
      <c r="AQ20" s="79"/>
      <c r="AR20" s="4"/>
      <c r="AS20" s="4"/>
      <c r="AT20" s="4"/>
    </row>
    <row r="21" spans="1:46" ht="19.5" customHeight="1" x14ac:dyDescent="0.4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 t="s">
        <v>15</v>
      </c>
      <c r="AL21" s="4"/>
      <c r="AM21" s="4"/>
      <c r="AO21" s="4"/>
      <c r="AP21" s="4"/>
      <c r="AQ21" s="4"/>
      <c r="AR21" s="4"/>
      <c r="AS21" s="4"/>
      <c r="AT21" s="4"/>
    </row>
    <row r="22" spans="1:46" ht="19.5" customHeight="1" thickBot="1" x14ac:dyDescent="0.45">
      <c r="A22" s="4"/>
      <c r="B22" s="4"/>
      <c r="C22" s="80" t="s">
        <v>16</v>
      </c>
      <c r="D22" s="80"/>
      <c r="E22" s="80"/>
      <c r="F22" s="80"/>
      <c r="G22" s="80"/>
      <c r="H22" s="80"/>
      <c r="I22" s="80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</row>
    <row r="23" spans="1:46" ht="19.5" customHeight="1" thickTop="1" x14ac:dyDescent="0.4">
      <c r="A23" s="4"/>
      <c r="B23" s="81"/>
      <c r="C23" s="82"/>
      <c r="D23" s="82"/>
      <c r="E23" s="82"/>
      <c r="F23" s="82"/>
      <c r="G23" s="82"/>
      <c r="H23" s="82"/>
      <c r="I23" s="82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</row>
    <row r="24" spans="1:46" ht="19.5" customHeight="1" x14ac:dyDescent="0.4">
      <c r="A24" s="4"/>
      <c r="B24" s="85"/>
      <c r="C24" s="86">
        <f>$B$7</f>
        <v>0</v>
      </c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8"/>
      <c r="AI24" s="89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</row>
    <row r="25" spans="1:46" ht="19.5" customHeight="1" x14ac:dyDescent="0.4">
      <c r="A25" s="4"/>
      <c r="B25" s="85"/>
      <c r="C25" s="90">
        <f>$T$7</f>
        <v>0</v>
      </c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2"/>
      <c r="S25" s="93">
        <f>MAX(0,$B$7-$T$7)</f>
        <v>0</v>
      </c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5"/>
      <c r="AI25" s="89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</row>
    <row r="26" spans="1:46" ht="5.0999999999999996" customHeight="1" x14ac:dyDescent="0.4">
      <c r="A26" s="4"/>
      <c r="B26" s="85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89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</row>
    <row r="27" spans="1:46" ht="19.5" customHeight="1" x14ac:dyDescent="0.4">
      <c r="A27" s="4"/>
      <c r="B27" s="85"/>
      <c r="C27" s="97" t="s">
        <v>17</v>
      </c>
      <c r="D27" s="98"/>
      <c r="E27" s="98"/>
      <c r="F27" s="98"/>
      <c r="G27" s="98"/>
      <c r="H27" s="98"/>
      <c r="I27" s="98"/>
      <c r="J27" s="98"/>
      <c r="K27" s="99" t="s">
        <v>18</v>
      </c>
      <c r="L27" s="98"/>
      <c r="M27" s="98"/>
      <c r="N27" s="98"/>
      <c r="O27" s="98"/>
      <c r="P27" s="98"/>
      <c r="Q27" s="98"/>
      <c r="R27" s="100"/>
      <c r="S27" s="101" t="s">
        <v>19</v>
      </c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3"/>
      <c r="AI27" s="89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</row>
    <row r="28" spans="1:46" ht="19.5" customHeight="1" x14ac:dyDescent="0.4">
      <c r="A28" s="4"/>
      <c r="B28" s="85"/>
      <c r="C28" s="104" t="str">
        <f>$J$15</f>
        <v>円</v>
      </c>
      <c r="D28" s="105"/>
      <c r="E28" s="105"/>
      <c r="F28" s="105"/>
      <c r="G28" s="105"/>
      <c r="H28" s="105"/>
      <c r="I28" s="105"/>
      <c r="J28" s="106"/>
      <c r="K28" s="105" t="str">
        <f>$J$20</f>
        <v>円</v>
      </c>
      <c r="L28" s="105"/>
      <c r="M28" s="105"/>
      <c r="N28" s="105"/>
      <c r="O28" s="105"/>
      <c r="P28" s="105"/>
      <c r="Q28" s="105"/>
      <c r="R28" s="105"/>
      <c r="S28" s="107" t="str">
        <f>$AB$15</f>
        <v>円</v>
      </c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9"/>
      <c r="AI28" s="89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</row>
    <row r="29" spans="1:46" ht="19.5" customHeight="1" x14ac:dyDescent="0.4">
      <c r="A29" s="4"/>
      <c r="B29" s="85"/>
      <c r="C29" s="96" t="s">
        <v>20</v>
      </c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 t="s">
        <v>20</v>
      </c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89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</row>
    <row r="30" spans="1:46" ht="19.5" customHeight="1" x14ac:dyDescent="0.4">
      <c r="A30" s="4"/>
      <c r="B30" s="85"/>
      <c r="C30" s="110" t="str">
        <f>IF(OR($B$7="",$T$7=""),"事業所負担額（実質）　　円",$C$25-($C$28+K28))</f>
        <v>事業所負担額（実質）　　円</v>
      </c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2"/>
      <c r="S30" s="113" t="str">
        <f>IF(OR(B7="",T7=""),"本人負担額（実質）　　円",$S$25-($S$28))</f>
        <v>本人負担額（実質）　　円</v>
      </c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5"/>
      <c r="AI30" s="89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</row>
    <row r="31" spans="1:46" ht="19.5" customHeight="1" thickBot="1" x14ac:dyDescent="0.45">
      <c r="A31" s="4"/>
      <c r="B31" s="116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9"/>
      <c r="AI31" s="12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</row>
    <row r="32" spans="1:46" ht="19.5" customHeight="1" thickTop="1" x14ac:dyDescent="0.4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</row>
    <row r="33" spans="1:46" ht="19.5" customHeight="1" x14ac:dyDescent="0.4">
      <c r="A33" s="10" t="s">
        <v>21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</row>
    <row r="34" spans="1:46" ht="19.5" customHeight="1" x14ac:dyDescent="0.4">
      <c r="A34" s="4"/>
      <c r="B34" s="11" t="s">
        <v>14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</row>
    <row r="35" spans="1:46" ht="19.5" customHeight="1" x14ac:dyDescent="0.4">
      <c r="A35" s="4"/>
      <c r="B35" s="12" t="s">
        <v>40</v>
      </c>
      <c r="C35" s="12"/>
      <c r="D35" s="13" t="s">
        <v>6</v>
      </c>
      <c r="E35" s="13"/>
      <c r="F35" s="13"/>
      <c r="G35" s="13"/>
      <c r="H35" s="13"/>
      <c r="I35" s="13"/>
      <c r="J35" s="14" t="str">
        <f>IF($B$7="","円",ROUNDDOWN($B$7/3,0))</f>
        <v>円</v>
      </c>
      <c r="K35" s="14"/>
      <c r="L35" s="14"/>
      <c r="M35" s="14"/>
      <c r="N35" s="14"/>
      <c r="O35" s="14"/>
      <c r="P35" s="4"/>
      <c r="Q35" s="4"/>
      <c r="R35" s="4"/>
      <c r="S35" s="4"/>
      <c r="T35" s="121" t="s">
        <v>7</v>
      </c>
      <c r="U35" s="121"/>
      <c r="V35" s="122" t="s">
        <v>8</v>
      </c>
      <c r="W35" s="122"/>
      <c r="X35" s="122"/>
      <c r="Y35" s="122"/>
      <c r="Z35" s="122"/>
      <c r="AA35" s="122"/>
      <c r="AB35" s="14" t="str">
        <f>IF($B$7="","円",$B$7-$T$7)</f>
        <v>円</v>
      </c>
      <c r="AC35" s="14"/>
      <c r="AD35" s="14"/>
      <c r="AE35" s="14"/>
      <c r="AF35" s="14"/>
      <c r="AG35" s="1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</row>
    <row r="36" spans="1:46" ht="19.5" customHeight="1" thickBot="1" x14ac:dyDescent="0.45">
      <c r="A36" s="4"/>
      <c r="B36" s="12"/>
      <c r="C36" s="12"/>
      <c r="D36" s="33" t="s">
        <v>9</v>
      </c>
      <c r="E36" s="33"/>
      <c r="F36" s="33"/>
      <c r="G36" s="33"/>
      <c r="H36" s="33"/>
      <c r="I36" s="33"/>
      <c r="J36" s="24" t="str">
        <f>IF($T$7="","円",ROUNDDOWN($T$7/2,0))</f>
        <v>円</v>
      </c>
      <c r="K36" s="24"/>
      <c r="L36" s="24"/>
      <c r="M36" s="24"/>
      <c r="N36" s="24"/>
      <c r="O36" s="24"/>
      <c r="P36" s="4"/>
      <c r="Q36" s="4"/>
      <c r="R36" s="4"/>
      <c r="S36" s="4"/>
      <c r="T36" s="121"/>
      <c r="U36" s="121"/>
      <c r="V36" s="123" t="s">
        <v>33</v>
      </c>
      <c r="W36" s="123"/>
      <c r="X36" s="123"/>
      <c r="Y36" s="123"/>
      <c r="Z36" s="123"/>
      <c r="AA36" s="123"/>
      <c r="AB36" s="24" t="str">
        <f>IF($T$7="","円",J38)</f>
        <v>円</v>
      </c>
      <c r="AC36" s="24"/>
      <c r="AD36" s="24"/>
      <c r="AE36" s="24"/>
      <c r="AF36" s="24"/>
      <c r="AG36" s="2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</row>
    <row r="37" spans="1:46" ht="19.5" customHeight="1" thickBot="1" x14ac:dyDescent="0.45">
      <c r="A37" s="4"/>
      <c r="B37" s="12"/>
      <c r="C37" s="12"/>
      <c r="D37" s="124" t="s">
        <v>32</v>
      </c>
      <c r="E37" s="124"/>
      <c r="F37" s="124"/>
      <c r="G37" s="124"/>
      <c r="H37" s="124"/>
      <c r="I37" s="124"/>
      <c r="J37" s="34">
        <v>60000</v>
      </c>
      <c r="K37" s="34"/>
      <c r="L37" s="34"/>
      <c r="M37" s="34"/>
      <c r="N37" s="34"/>
      <c r="O37" s="34"/>
      <c r="P37" s="4"/>
      <c r="Q37" s="4"/>
      <c r="R37" s="4"/>
      <c r="S37" s="4"/>
      <c r="T37" s="121"/>
      <c r="U37" s="121"/>
      <c r="V37" s="125" t="s">
        <v>32</v>
      </c>
      <c r="W37" s="125"/>
      <c r="X37" s="125"/>
      <c r="Y37" s="125"/>
      <c r="Z37" s="125"/>
      <c r="AA37" s="125"/>
      <c r="AB37" s="34">
        <v>60000</v>
      </c>
      <c r="AC37" s="34"/>
      <c r="AD37" s="34"/>
      <c r="AE37" s="34"/>
      <c r="AF37" s="34"/>
      <c r="AG37" s="34"/>
      <c r="AH37" s="4"/>
      <c r="AI37" s="4"/>
      <c r="AJ37" s="4"/>
      <c r="AK37" s="73" t="s">
        <v>14</v>
      </c>
      <c r="AL37" s="74"/>
      <c r="AM37" s="74"/>
      <c r="AN37" s="74"/>
      <c r="AO37" s="74"/>
      <c r="AP37" s="74"/>
      <c r="AQ37" s="75"/>
      <c r="AR37" s="4"/>
      <c r="AS37" s="4"/>
      <c r="AT37" s="4"/>
    </row>
    <row r="38" spans="1:46" ht="19.5" customHeight="1" thickBot="1" x14ac:dyDescent="0.45">
      <c r="A38" s="4"/>
      <c r="B38" s="12"/>
      <c r="C38" s="46"/>
      <c r="D38" s="47" t="s">
        <v>11</v>
      </c>
      <c r="E38" s="48"/>
      <c r="F38" s="48"/>
      <c r="G38" s="48"/>
      <c r="H38" s="48"/>
      <c r="I38" s="48"/>
      <c r="J38" s="49" t="str">
        <f>IF(OR($B$7="",$T$7=""),"円",ROUNDDOWN(MAX(0,MIN(J35,J36,J37)),-3))</f>
        <v>円</v>
      </c>
      <c r="K38" s="49"/>
      <c r="L38" s="49"/>
      <c r="M38" s="49"/>
      <c r="N38" s="49"/>
      <c r="O38" s="50"/>
      <c r="P38" s="51" t="s">
        <v>34</v>
      </c>
      <c r="Q38" s="52"/>
      <c r="R38" s="53" t="s">
        <v>12</v>
      </c>
      <c r="S38" s="126"/>
      <c r="T38" s="121"/>
      <c r="U38" s="127"/>
      <c r="V38" s="128" t="s">
        <v>11</v>
      </c>
      <c r="W38" s="129"/>
      <c r="X38" s="129"/>
      <c r="Y38" s="129"/>
      <c r="Z38" s="129"/>
      <c r="AA38" s="129"/>
      <c r="AB38" s="130" t="str">
        <f>IF(OR($B$7="",$T$7=""),"円",ROUNDDOWN(MAX(0,MIN(AB35,AB36,AB37)),-3))</f>
        <v>円</v>
      </c>
      <c r="AC38" s="130"/>
      <c r="AD38" s="130"/>
      <c r="AE38" s="130"/>
      <c r="AF38" s="130"/>
      <c r="AG38" s="131"/>
      <c r="AH38" s="62" t="s">
        <v>13</v>
      </c>
      <c r="AI38" s="53"/>
      <c r="AJ38" s="63"/>
      <c r="AK38" s="77" t="str">
        <f>IF(OR($B$7="",$T$7=""),"円",J38+AB38)</f>
        <v>円</v>
      </c>
      <c r="AL38" s="78"/>
      <c r="AM38" s="78"/>
      <c r="AN38" s="78"/>
      <c r="AO38" s="78"/>
      <c r="AP38" s="78"/>
      <c r="AQ38" s="79"/>
      <c r="AR38" s="4"/>
      <c r="AS38" s="4"/>
      <c r="AT38" s="4"/>
    </row>
    <row r="39" spans="1:46" ht="19.5" customHeight="1" x14ac:dyDescent="0.4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 t="s">
        <v>15</v>
      </c>
      <c r="AL39" s="4"/>
      <c r="AM39" s="4"/>
      <c r="AN39" s="4"/>
      <c r="AO39" s="4"/>
      <c r="AP39" s="4"/>
      <c r="AQ39" s="4"/>
      <c r="AR39" s="4"/>
      <c r="AS39" s="4"/>
      <c r="AT39" s="4"/>
    </row>
    <row r="40" spans="1:46" ht="19.5" customHeight="1" thickBot="1" x14ac:dyDescent="0.45">
      <c r="A40" s="4"/>
      <c r="B40" s="4"/>
      <c r="C40" s="80" t="s">
        <v>16</v>
      </c>
      <c r="D40" s="80"/>
      <c r="E40" s="80"/>
      <c r="F40" s="80"/>
      <c r="G40" s="80"/>
      <c r="H40" s="80"/>
      <c r="I40" s="80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</row>
    <row r="41" spans="1:46" ht="19.5" customHeight="1" thickTop="1" x14ac:dyDescent="0.4">
      <c r="A41" s="4"/>
      <c r="B41" s="81"/>
      <c r="C41" s="82"/>
      <c r="D41" s="82"/>
      <c r="E41" s="82"/>
      <c r="F41" s="82"/>
      <c r="G41" s="82"/>
      <c r="H41" s="82"/>
      <c r="I41" s="82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</row>
    <row r="42" spans="1:46" ht="19.5" customHeight="1" x14ac:dyDescent="0.4">
      <c r="A42" s="4"/>
      <c r="B42" s="85"/>
      <c r="C42" s="132">
        <f>$B$7</f>
        <v>0</v>
      </c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132"/>
      <c r="Q42" s="132"/>
      <c r="R42" s="132"/>
      <c r="S42" s="132"/>
      <c r="T42" s="132"/>
      <c r="U42" s="132"/>
      <c r="V42" s="132"/>
      <c r="W42" s="132"/>
      <c r="X42" s="132"/>
      <c r="Y42" s="132"/>
      <c r="Z42" s="132"/>
      <c r="AA42" s="132"/>
      <c r="AB42" s="132"/>
      <c r="AC42" s="132"/>
      <c r="AD42" s="132"/>
      <c r="AE42" s="132"/>
      <c r="AF42" s="132"/>
      <c r="AG42" s="132"/>
      <c r="AH42" s="132"/>
      <c r="AI42" s="89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</row>
    <row r="43" spans="1:46" ht="19.5" customHeight="1" x14ac:dyDescent="0.4">
      <c r="A43" s="4"/>
      <c r="B43" s="85"/>
      <c r="C43" s="133">
        <f>$T$7</f>
        <v>0</v>
      </c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5"/>
      <c r="S43" s="136">
        <f>MAX(0,$B$7-$T$7)</f>
        <v>0</v>
      </c>
      <c r="T43" s="137"/>
      <c r="U43" s="137"/>
      <c r="V43" s="137"/>
      <c r="W43" s="137"/>
      <c r="X43" s="137"/>
      <c r="Y43" s="137"/>
      <c r="Z43" s="137"/>
      <c r="AA43" s="137"/>
      <c r="AB43" s="137"/>
      <c r="AC43" s="137"/>
      <c r="AD43" s="137"/>
      <c r="AE43" s="137"/>
      <c r="AF43" s="137"/>
      <c r="AG43" s="137"/>
      <c r="AH43" s="138"/>
      <c r="AI43" s="89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</row>
    <row r="44" spans="1:46" ht="5.0999999999999996" customHeight="1" x14ac:dyDescent="0.4">
      <c r="A44" s="4"/>
      <c r="B44" s="85"/>
      <c r="C44" s="139"/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39"/>
      <c r="P44" s="139"/>
      <c r="Q44" s="139"/>
      <c r="R44" s="139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89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</row>
    <row r="45" spans="1:46" ht="19.5" customHeight="1" x14ac:dyDescent="0.4">
      <c r="A45" s="4"/>
      <c r="B45" s="85"/>
      <c r="C45" s="140" t="s">
        <v>18</v>
      </c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1"/>
      <c r="Q45" s="141"/>
      <c r="R45" s="142"/>
      <c r="S45" s="143" t="s">
        <v>26</v>
      </c>
      <c r="T45" s="144"/>
      <c r="U45" s="144"/>
      <c r="V45" s="144"/>
      <c r="W45" s="144"/>
      <c r="X45" s="144"/>
      <c r="Y45" s="144"/>
      <c r="Z45" s="144"/>
      <c r="AA45" s="144"/>
      <c r="AB45" s="144"/>
      <c r="AC45" s="144"/>
      <c r="AD45" s="144"/>
      <c r="AE45" s="144"/>
      <c r="AF45" s="144"/>
      <c r="AG45" s="144"/>
      <c r="AH45" s="145"/>
      <c r="AI45" s="89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</row>
    <row r="46" spans="1:46" ht="19.5" customHeight="1" x14ac:dyDescent="0.4">
      <c r="A46" s="4"/>
      <c r="B46" s="85"/>
      <c r="C46" s="104" t="str">
        <f>$J$38</f>
        <v>円</v>
      </c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46"/>
      <c r="S46" s="107" t="str">
        <f>$AB$38</f>
        <v>円</v>
      </c>
      <c r="T46" s="108"/>
      <c r="U46" s="108"/>
      <c r="V46" s="108"/>
      <c r="W46" s="108"/>
      <c r="X46" s="108"/>
      <c r="Y46" s="108"/>
      <c r="Z46" s="108"/>
      <c r="AA46" s="108"/>
      <c r="AB46" s="108"/>
      <c r="AC46" s="108"/>
      <c r="AD46" s="108"/>
      <c r="AE46" s="108"/>
      <c r="AF46" s="108"/>
      <c r="AG46" s="108"/>
      <c r="AH46" s="109"/>
      <c r="AI46" s="89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</row>
    <row r="47" spans="1:46" ht="19.5" customHeight="1" x14ac:dyDescent="0.4">
      <c r="A47" s="4"/>
      <c r="B47" s="85"/>
      <c r="C47" s="147" t="s">
        <v>20</v>
      </c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7"/>
      <c r="Q47" s="147"/>
      <c r="R47" s="147"/>
      <c r="S47" s="96" t="s">
        <v>20</v>
      </c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89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</row>
    <row r="48" spans="1:46" ht="19.5" customHeight="1" x14ac:dyDescent="0.4">
      <c r="A48" s="4"/>
      <c r="B48" s="85"/>
      <c r="C48" s="110" t="str">
        <f>IF(OR($B$7="",$T$7=""),"事業所負担額（実質）　　円",$C$43-$C$46)</f>
        <v>事業所負担額（実質）　　円</v>
      </c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2"/>
      <c r="S48" s="113" t="str">
        <f>IF(OR($B$7="",$T$7=""),"本人負担額（実質）　　円",$S$43-$S$46)</f>
        <v>本人負担額（実質）　　円</v>
      </c>
      <c r="T48" s="114"/>
      <c r="U48" s="114"/>
      <c r="V48" s="114"/>
      <c r="W48" s="114"/>
      <c r="X48" s="114"/>
      <c r="Y48" s="114"/>
      <c r="Z48" s="114"/>
      <c r="AA48" s="114"/>
      <c r="AB48" s="114"/>
      <c r="AC48" s="114"/>
      <c r="AD48" s="114"/>
      <c r="AE48" s="114"/>
      <c r="AF48" s="114"/>
      <c r="AG48" s="114"/>
      <c r="AH48" s="115"/>
      <c r="AI48" s="89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</row>
    <row r="49" spans="1:46" ht="19.5" customHeight="1" thickBot="1" x14ac:dyDescent="0.45">
      <c r="A49" s="4"/>
      <c r="B49" s="148"/>
      <c r="C49" s="119"/>
      <c r="D49" s="119"/>
      <c r="E49" s="119"/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19"/>
      <c r="AA49" s="119"/>
      <c r="AB49" s="119"/>
      <c r="AC49" s="119"/>
      <c r="AD49" s="119"/>
      <c r="AE49" s="119"/>
      <c r="AF49" s="119"/>
      <c r="AG49" s="119"/>
      <c r="AH49" s="119"/>
      <c r="AI49" s="120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</row>
    <row r="50" spans="1:46" ht="19.5" customHeight="1" thickTop="1" x14ac:dyDescent="0.4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</row>
    <row r="51" spans="1:46" ht="19.5" customHeight="1" x14ac:dyDescent="0.4">
      <c r="A51" s="10" t="s">
        <v>22</v>
      </c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</row>
    <row r="52" spans="1:46" ht="19.5" customHeight="1" x14ac:dyDescent="0.4">
      <c r="A52" s="149" t="s">
        <v>23</v>
      </c>
      <c r="B52" s="150" t="s">
        <v>24</v>
      </c>
      <c r="C52" s="150"/>
      <c r="D52" s="150"/>
      <c r="E52" s="150"/>
      <c r="F52" s="150"/>
      <c r="G52" s="150"/>
      <c r="H52" s="150"/>
      <c r="I52" s="150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150"/>
      <c r="X52" s="150"/>
      <c r="Y52" s="150"/>
      <c r="Z52" s="150"/>
      <c r="AA52" s="150"/>
      <c r="AB52" s="150"/>
      <c r="AC52" s="150"/>
      <c r="AD52" s="150"/>
      <c r="AE52" s="150"/>
      <c r="AF52" s="150"/>
      <c r="AG52" s="150"/>
      <c r="AH52" s="150"/>
      <c r="AI52" s="150"/>
      <c r="AJ52" s="150"/>
      <c r="AK52" s="150"/>
      <c r="AL52" s="150"/>
      <c r="AM52" s="150"/>
      <c r="AN52" s="150"/>
      <c r="AO52" s="150"/>
      <c r="AP52" s="150"/>
      <c r="AQ52" s="150"/>
      <c r="AR52" s="150"/>
      <c r="AS52" s="150"/>
      <c r="AT52" s="150"/>
    </row>
    <row r="53" spans="1:46" ht="19.5" customHeight="1" x14ac:dyDescent="0.4">
      <c r="A53" s="149"/>
      <c r="B53" s="150"/>
      <c r="C53" s="150"/>
      <c r="D53" s="150"/>
      <c r="E53" s="150"/>
      <c r="F53" s="150"/>
      <c r="G53" s="150"/>
      <c r="H53" s="150"/>
      <c r="I53" s="150"/>
      <c r="J53" s="150"/>
      <c r="K53" s="150"/>
      <c r="L53" s="150"/>
      <c r="M53" s="150"/>
      <c r="N53" s="150"/>
      <c r="O53" s="150"/>
      <c r="P53" s="150"/>
      <c r="Q53" s="150"/>
      <c r="R53" s="150"/>
      <c r="S53" s="150"/>
      <c r="T53" s="150"/>
      <c r="U53" s="150"/>
      <c r="V53" s="150"/>
      <c r="W53" s="150"/>
      <c r="X53" s="150"/>
      <c r="Y53" s="150"/>
      <c r="Z53" s="150"/>
      <c r="AA53" s="150"/>
      <c r="AB53" s="150"/>
      <c r="AC53" s="150"/>
      <c r="AD53" s="150"/>
      <c r="AE53" s="150"/>
      <c r="AF53" s="150"/>
      <c r="AG53" s="150"/>
      <c r="AH53" s="150"/>
      <c r="AI53" s="150"/>
      <c r="AJ53" s="150"/>
      <c r="AK53" s="150"/>
      <c r="AL53" s="150"/>
      <c r="AM53" s="150"/>
      <c r="AN53" s="150"/>
      <c r="AO53" s="150"/>
      <c r="AP53" s="150"/>
      <c r="AQ53" s="150"/>
      <c r="AR53" s="150"/>
      <c r="AS53" s="150"/>
      <c r="AT53" s="150"/>
    </row>
    <row r="54" spans="1:46" ht="19.5" customHeight="1" x14ac:dyDescent="0.4">
      <c r="A54" s="149" t="s">
        <v>23</v>
      </c>
      <c r="B54" s="150" t="s">
        <v>37</v>
      </c>
      <c r="C54" s="150"/>
      <c r="D54" s="150"/>
      <c r="E54" s="150"/>
      <c r="F54" s="150"/>
      <c r="G54" s="150"/>
      <c r="H54" s="150"/>
      <c r="I54" s="150"/>
      <c r="J54" s="150"/>
      <c r="K54" s="150"/>
      <c r="L54" s="150"/>
      <c r="M54" s="150"/>
      <c r="N54" s="150"/>
      <c r="O54" s="150"/>
      <c r="P54" s="150"/>
      <c r="Q54" s="150"/>
      <c r="R54" s="150"/>
      <c r="S54" s="150"/>
      <c r="T54" s="150"/>
      <c r="U54" s="150"/>
      <c r="V54" s="150"/>
      <c r="W54" s="150"/>
      <c r="X54" s="150"/>
      <c r="Y54" s="150"/>
      <c r="Z54" s="150"/>
      <c r="AA54" s="150"/>
      <c r="AB54" s="150"/>
      <c r="AC54" s="150"/>
      <c r="AD54" s="150"/>
      <c r="AE54" s="150"/>
      <c r="AF54" s="150"/>
      <c r="AG54" s="150"/>
      <c r="AH54" s="150"/>
      <c r="AI54" s="150"/>
      <c r="AJ54" s="150"/>
      <c r="AK54" s="150"/>
      <c r="AL54" s="150"/>
      <c r="AM54" s="150"/>
      <c r="AN54" s="150"/>
      <c r="AO54" s="150"/>
      <c r="AP54" s="150"/>
      <c r="AQ54" s="150"/>
      <c r="AR54" s="150"/>
      <c r="AS54" s="150"/>
      <c r="AT54" s="150"/>
    </row>
    <row r="55" spans="1:46" ht="19.5" customHeight="1" x14ac:dyDescent="0.4">
      <c r="A55" s="149"/>
      <c r="B55" s="150"/>
      <c r="C55" s="150"/>
      <c r="D55" s="150"/>
      <c r="E55" s="150"/>
      <c r="F55" s="150"/>
      <c r="G55" s="150"/>
      <c r="H55" s="150"/>
      <c r="I55" s="150"/>
      <c r="J55" s="150"/>
      <c r="K55" s="150"/>
      <c r="L55" s="150"/>
      <c r="M55" s="150"/>
      <c r="N55" s="150"/>
      <c r="O55" s="150"/>
      <c r="P55" s="150"/>
      <c r="Q55" s="150"/>
      <c r="R55" s="150"/>
      <c r="S55" s="150"/>
      <c r="T55" s="150"/>
      <c r="U55" s="150"/>
      <c r="V55" s="150"/>
      <c r="W55" s="150"/>
      <c r="X55" s="150"/>
      <c r="Y55" s="150"/>
      <c r="Z55" s="150"/>
      <c r="AA55" s="150"/>
      <c r="AB55" s="150"/>
      <c r="AC55" s="150"/>
      <c r="AD55" s="150"/>
      <c r="AE55" s="150"/>
      <c r="AF55" s="150"/>
      <c r="AG55" s="150"/>
      <c r="AH55" s="150"/>
      <c r="AI55" s="150"/>
      <c r="AJ55" s="150"/>
      <c r="AK55" s="150"/>
      <c r="AL55" s="150"/>
      <c r="AM55" s="150"/>
      <c r="AN55" s="150"/>
      <c r="AO55" s="150"/>
      <c r="AP55" s="150"/>
      <c r="AQ55" s="150"/>
      <c r="AR55" s="150"/>
      <c r="AS55" s="150"/>
      <c r="AT55" s="150"/>
    </row>
    <row r="56" spans="1:46" ht="19.5" customHeight="1" x14ac:dyDescent="0.4">
      <c r="A56" s="149" t="s">
        <v>23</v>
      </c>
      <c r="B56" s="150" t="s">
        <v>25</v>
      </c>
      <c r="C56" s="150"/>
      <c r="D56" s="150"/>
      <c r="E56" s="150"/>
      <c r="F56" s="150"/>
      <c r="G56" s="150"/>
      <c r="H56" s="150"/>
      <c r="I56" s="150"/>
      <c r="J56" s="150"/>
      <c r="K56" s="150"/>
      <c r="L56" s="150"/>
      <c r="M56" s="150"/>
      <c r="N56" s="150"/>
      <c r="O56" s="150"/>
      <c r="P56" s="150"/>
      <c r="Q56" s="150"/>
      <c r="R56" s="150"/>
      <c r="S56" s="150"/>
      <c r="T56" s="150"/>
      <c r="U56" s="150"/>
      <c r="V56" s="150"/>
      <c r="W56" s="150"/>
      <c r="X56" s="150"/>
      <c r="Y56" s="150"/>
      <c r="Z56" s="150"/>
      <c r="AA56" s="150"/>
      <c r="AB56" s="150"/>
      <c r="AC56" s="150"/>
      <c r="AD56" s="150"/>
      <c r="AE56" s="150"/>
      <c r="AF56" s="150"/>
      <c r="AG56" s="150"/>
      <c r="AH56" s="150"/>
      <c r="AI56" s="150"/>
      <c r="AJ56" s="150"/>
      <c r="AK56" s="150"/>
      <c r="AL56" s="150"/>
      <c r="AM56" s="150"/>
      <c r="AN56" s="150"/>
      <c r="AO56" s="150"/>
      <c r="AP56" s="150"/>
      <c r="AQ56" s="150"/>
      <c r="AR56" s="150"/>
      <c r="AS56" s="150"/>
      <c r="AT56" s="150"/>
    </row>
    <row r="57" spans="1:46" ht="19.5" customHeight="1" x14ac:dyDescent="0.4">
      <c r="A57" s="149"/>
      <c r="B57" s="150"/>
      <c r="C57" s="150"/>
      <c r="D57" s="150"/>
      <c r="E57" s="150"/>
      <c r="F57" s="150"/>
      <c r="G57" s="150"/>
      <c r="H57" s="150"/>
      <c r="I57" s="150"/>
      <c r="J57" s="150"/>
      <c r="K57" s="150"/>
      <c r="L57" s="150"/>
      <c r="M57" s="150"/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  <c r="AD57" s="150"/>
      <c r="AE57" s="150"/>
      <c r="AF57" s="150"/>
      <c r="AG57" s="150"/>
      <c r="AH57" s="150"/>
      <c r="AI57" s="150"/>
      <c r="AJ57" s="150"/>
      <c r="AK57" s="150"/>
      <c r="AL57" s="150"/>
      <c r="AM57" s="150"/>
      <c r="AN57" s="150"/>
      <c r="AO57" s="150"/>
      <c r="AP57" s="150"/>
      <c r="AQ57" s="150"/>
      <c r="AR57" s="150"/>
      <c r="AS57" s="150"/>
      <c r="AT57" s="150"/>
    </row>
  </sheetData>
  <sheetProtection sheet="1" objects="1" scenarios="1"/>
  <mergeCells count="104">
    <mergeCell ref="A54:A55"/>
    <mergeCell ref="B54:AT55"/>
    <mergeCell ref="B2:AS2"/>
    <mergeCell ref="B6:K6"/>
    <mergeCell ref="T6:AC6"/>
    <mergeCell ref="B7:K7"/>
    <mergeCell ref="L7:M7"/>
    <mergeCell ref="T7:AC7"/>
    <mergeCell ref="AD7:AE7"/>
    <mergeCell ref="A10:AT10"/>
    <mergeCell ref="B12:C15"/>
    <mergeCell ref="D12:I12"/>
    <mergeCell ref="J12:O12"/>
    <mergeCell ref="T12:U15"/>
    <mergeCell ref="V12:AA12"/>
    <mergeCell ref="AB12:AG12"/>
    <mergeCell ref="D13:I13"/>
    <mergeCell ref="J13:O13"/>
    <mergeCell ref="V13:AA13"/>
    <mergeCell ref="P15:Q15"/>
    <mergeCell ref="R15:S15"/>
    <mergeCell ref="AK14:AQ14"/>
    <mergeCell ref="AK15:AQ15"/>
    <mergeCell ref="AB13:AG13"/>
    <mergeCell ref="D14:I14"/>
    <mergeCell ref="J14:O14"/>
    <mergeCell ref="V14:AA14"/>
    <mergeCell ref="AB14:AG14"/>
    <mergeCell ref="D20:I20"/>
    <mergeCell ref="J20:O20"/>
    <mergeCell ref="AR14:AS14"/>
    <mergeCell ref="D15:I15"/>
    <mergeCell ref="J15:O15"/>
    <mergeCell ref="V15:AA15"/>
    <mergeCell ref="AB15:AG15"/>
    <mergeCell ref="AR15:AS15"/>
    <mergeCell ref="AK19:AQ19"/>
    <mergeCell ref="AK20:AQ20"/>
    <mergeCell ref="B18:C20"/>
    <mergeCell ref="D18:I18"/>
    <mergeCell ref="J18:O18"/>
    <mergeCell ref="D19:I19"/>
    <mergeCell ref="J19:O19"/>
    <mergeCell ref="S30:AH30"/>
    <mergeCell ref="C24:AH24"/>
    <mergeCell ref="C25:R25"/>
    <mergeCell ref="S25:AH25"/>
    <mergeCell ref="C26:R26"/>
    <mergeCell ref="S26:AH26"/>
    <mergeCell ref="C27:J27"/>
    <mergeCell ref="K27:R27"/>
    <mergeCell ref="S27:AH27"/>
    <mergeCell ref="C47:R47"/>
    <mergeCell ref="S47:AH47"/>
    <mergeCell ref="A33:AT33"/>
    <mergeCell ref="B35:C38"/>
    <mergeCell ref="D35:I35"/>
    <mergeCell ref="J35:O35"/>
    <mergeCell ref="T35:U38"/>
    <mergeCell ref="V35:AA35"/>
    <mergeCell ref="AB35:AG35"/>
    <mergeCell ref="D36:I36"/>
    <mergeCell ref="J36:O36"/>
    <mergeCell ref="V36:AA36"/>
    <mergeCell ref="P38:Q38"/>
    <mergeCell ref="R38:S38"/>
    <mergeCell ref="AK38:AQ38"/>
    <mergeCell ref="AK37:AQ37"/>
    <mergeCell ref="C43:R43"/>
    <mergeCell ref="S43:AH43"/>
    <mergeCell ref="C44:R44"/>
    <mergeCell ref="S44:AH44"/>
    <mergeCell ref="D38:I38"/>
    <mergeCell ref="J38:O38"/>
    <mergeCell ref="V38:AA38"/>
    <mergeCell ref="AB38:AG38"/>
    <mergeCell ref="C46:R46"/>
    <mergeCell ref="S46:AH46"/>
    <mergeCell ref="C45:R45"/>
    <mergeCell ref="S45:AH45"/>
    <mergeCell ref="A51:AT51"/>
    <mergeCell ref="A52:A53"/>
    <mergeCell ref="B52:AT53"/>
    <mergeCell ref="A56:A57"/>
    <mergeCell ref="B56:AT57"/>
    <mergeCell ref="C22:I23"/>
    <mergeCell ref="C40:I41"/>
    <mergeCell ref="AH38:AJ38"/>
    <mergeCell ref="AH15:AJ15"/>
    <mergeCell ref="AH20:AJ20"/>
    <mergeCell ref="AB36:AG36"/>
    <mergeCell ref="D37:I37"/>
    <mergeCell ref="J37:O37"/>
    <mergeCell ref="V37:AA37"/>
    <mergeCell ref="AB37:AG37"/>
    <mergeCell ref="C28:J28"/>
    <mergeCell ref="K28:R28"/>
    <mergeCell ref="S28:AH28"/>
    <mergeCell ref="C29:R29"/>
    <mergeCell ref="S29:AH29"/>
    <mergeCell ref="C30:R30"/>
    <mergeCell ref="C48:R48"/>
    <mergeCell ref="S48:AH48"/>
    <mergeCell ref="C42:AH42"/>
  </mergeCells>
  <phoneticPr fontId="2"/>
  <printOptions horizontalCentered="1"/>
  <pageMargins left="0.23622047244094491" right="0.23622047244094491" top="0.59055118110236227" bottom="1.1811023622047245" header="0.31496062992125984" footer="0.31496062992125984"/>
  <pageSetup paperSize="9" scale="67" orientation="portrait" r:id="rId1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試算シート</vt:lpstr>
      <vt:lpstr>試算シート!Print_Area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足立　拓也</dc:creator>
  <cp:lastModifiedBy>足立　拓也</cp:lastModifiedBy>
  <cp:lastPrinted>2026-06-05T09:25:55Z</cp:lastPrinted>
  <dcterms:created xsi:type="dcterms:W3CDTF">2026-06-05T02:51:05Z</dcterms:created>
  <dcterms:modified xsi:type="dcterms:W3CDTF">2026-06-05T09:30:45Z</dcterms:modified>
</cp:coreProperties>
</file>